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leitung" sheetId="1" r:id="rId5"/>
    <sheet state="visible" name="Anwendbarkeit" sheetId="2" r:id="rId6"/>
    <sheet state="visible" name="Reifegradmodell" sheetId="3" r:id="rId7"/>
    <sheet state="visible" name="Selbstbeurteilung" sheetId="4" r:id="rId8"/>
    <sheet state="visible" name="Auswertung" sheetId="5" r:id="rId9"/>
    <sheet state="visible" name="Cross-Mapping" sheetId="6" r:id="rId10"/>
    <sheet state="visible" name="Quellen" sheetId="7" r:id="rId11"/>
  </sheets>
  <definedNames>
    <definedName hidden="1" localSheetId="3" name="_xlnm._FilterDatabase">Selbstbeurteilung!$A$5:$R$155</definedName>
    <definedName hidden="1" localSheetId="5" name="_xlnm._FilterDatabase">'Cross-Mapping'!$B$6:$E$55</definedName>
  </definedNames>
  <calcPr/>
</workbook>
</file>

<file path=xl/sharedStrings.xml><?xml version="1.0" encoding="utf-8"?>
<sst xmlns="http://schemas.openxmlformats.org/spreadsheetml/2006/main" count="1660" uniqueCount="1126">
  <si>
    <t>Selbstbeurteilung — 149 Anforderungen aus DORA, NIS2 (inkl. DVO 2024/2690) und CRA</t>
  </si>
  <si>
    <t>Anwendbarkeit — welche Regelwerke gelten für Sie?</t>
  </si>
  <si>
    <t>Reifegrad-Selbstbeurteilung DORA · NIS2 · CRA</t>
  </si>
  <si>
    <t>Reifegradmodell — Stufen 0 bis 4</t>
  </si>
  <si>
    <t>Gelbe Zellen ausfüllen. Eine Stufe erst eintragen, wenn der genannte Nachweis vorliegt. Zeile 6 ist ein Beispiel und zählt nicht in die Auswertung.</t>
  </si>
  <si>
    <t>Mehrfachbetroffenheit ist der Regelfall, nicht die Ausnahme.</t>
  </si>
  <si>
    <t>Eine Stufe gilt als erreicht, wenn der Nachweis vorliegt — nicht, wenn die Tätigkeit stattfindet.</t>
  </si>
  <si>
    <t>ID</t>
  </si>
  <si>
    <t>Regelwerk</t>
  </si>
  <si>
    <t>Stufe</t>
  </si>
  <si>
    <t>STOP.LI · CISO Decision Intelligence · Stand 30.08.2026</t>
  </si>
  <si>
    <t>Wozu diese Mappe</t>
  </si>
  <si>
    <t>Bezeichnung</t>
  </si>
  <si>
    <t>Bedeutung</t>
  </si>
  <si>
    <t>Typischer Irrtum</t>
  </si>
  <si>
    <t>Sie beantwortet nicht die Frage «sind wir compliant», sondern «was müssen wir als Nächstes entscheiden».</t>
  </si>
  <si>
    <t>Deshalb wird nicht abgefragt, ob eine Anforderung «erfüllt» ist, sondern welches Artefakt vorliegt.</t>
  </si>
  <si>
    <t>Eine Stufe gilt erst als erreicht, wenn der in der Zeile genannte Nachweis tatsächlich existiert.</t>
  </si>
  <si>
    <t>So gehen Sie vor</t>
  </si>
  <si>
    <t>1.  Blatt «Anwendbarkeit»: die drei Fragen beantworten. Nur betroffene Anforderungen werden anschliessend geführt.</t>
  </si>
  <si>
    <t>2.  Blatt «Selbstbeurteilung»: je Zeile die Ist-Stufe eintragen. Zielstufe ist vorbelegt und kann angepasst werden.</t>
  </si>
  <si>
    <t>3.  Blatt «Auswertung»: zeigt die Rangfolge. Hard-Trigger mit Lücke ≥ 2 stehen zuoberst.</t>
  </si>
  <si>
    <t>nicht vorhanden</t>
  </si>
  <si>
    <t>Gilt für Sie?</t>
  </si>
  <si>
    <t>Was Sie ausfüllen</t>
  </si>
  <si>
    <t>Prüffrage</t>
  </si>
  <si>
    <t>Gelb hinterlegte Zellen sind Eingabefelder. Alle übrigen Zellen enthalten Formeln oder Quellenangaben — bitte nicht überschreiben.</t>
  </si>
  <si>
    <t>Zwei Kategorien von Anforderungen</t>
  </si>
  <si>
    <t>Block</t>
  </si>
  <si>
    <t>Hard-Trigger:      Eine Lücke bedeutet ein unmittelbares regulatorisches Risiko (Melde-, Nachweis- oder Fristpflicht).</t>
  </si>
  <si>
    <t>Anforderung</t>
  </si>
  <si>
    <t>Reife-Indikator:   Eine Lücke bedeutet Qualitätsschwäche, aber keinen unmittelbaren Pflichtverstoss.</t>
  </si>
  <si>
    <t>DORA</t>
  </si>
  <si>
    <t>Die Anforderung wird nicht adressiert.</t>
  </si>
  <si>
    <t>Diese Trennung ist bewusst: ein flacher Gesamtdurchschnitt verwischt genau den Unterschied, auf den es ankommt.</t>
  </si>
  <si>
    <t>NIS2</t>
  </si>
  <si>
    <t>CRA</t>
  </si>
  <si>
    <t>Reichweite des Katalogs</t>
  </si>
  <si>
    <t>Fundstelle (amtlicher Wortlaut)</t>
  </si>
  <si>
    <t>Der Katalog deckt alle 53 Anforderungspunkte des Anhangs der Durchführungsverordnung (EU) 2024/2690 ab, die</t>
  </si>
  <si>
    <t>Kategorie</t>
  </si>
  <si>
    <t>Nachweis für Stufe 3</t>
  </si>
  <si>
    <t>Unternehmenspflichten aus DORA Art. 5 bis 30 samt der Delegierten Verordnung (EU) 2025/301, sowie den CRA mit</t>
  </si>
  <si>
    <t>Nachweis für Stufe 4</t>
  </si>
  <si>
    <t>—</t>
  </si>
  <si>
    <t>Anhang I Teil I (Produktanforderungen), Teil II (Schwachstellenbehandlung) und den Pflichten der Wirtschaftsakteure.</t>
  </si>
  <si>
    <t>Relevanz</t>
  </si>
  <si>
    <t>Nicht enthalten sind: aufsichtsseitige Vorschriften (Behördenverfahren, Sanktionen), sektorspezifische Sonderregeln</t>
  </si>
  <si>
    <t>Ist-Stufe</t>
  </si>
  <si>
    <t>einzelner Finanzunternehmenstypen sowie nationale Umsetzungsvorschriften, die über den EU-Text hinausgehen.</t>
  </si>
  <si>
    <t>Ziel-Stufe</t>
  </si>
  <si>
    <t>Grenzen dieser Mappe</t>
  </si>
  <si>
    <t>Lücke</t>
  </si>
  <si>
    <t>Eine Selbstbeurteilung ist kein Kontrolltest. Sie ersetzt weder ein internes Audit noch eine aufsichtliche Prüfung.</t>
  </si>
  <si>
    <t>Priorität</t>
  </si>
  <si>
    <t>Nachweis-Referenz (Dokument/Ticket)</t>
  </si>
  <si>
    <t>Die Zuordnung zu ISO/IEC 27001 und NIST CSF 2.0 (Blatt «Cross-Mapping») stammt aus der ENISA-Mapping-Tabelle v1.2</t>
  </si>
  <si>
    <t>Owner</t>
  </si>
  <si>
    <t>und bezieht sich auf die Durchführungsverordnung (EU) 2024/2690 — nicht auf alle NIS2-Sektoren. Für DORA existiert</t>
  </si>
  <si>
    <t>Termin</t>
  </si>
  <si>
    <t>keine offizielle Mapping-Quelle; ein bestehendes ISMS ist dort Ausgangspunkt, nicht Erfüllungsnachweis.</t>
  </si>
  <si>
    <t>Massgeblich ist stets der amtliche Wortlaut. Diese Mappe ist keine Rechtsberatung.</t>
  </si>
  <si>
    <t>BEISPIEL</t>
  </si>
  <si>
    <t>Ja</t>
  </si>
  <si>
    <t>A · Third-Party</t>
  </si>
  <si>
    <t>Ausstiegsplan getestet</t>
  </si>
  <si>
    <t>X</t>
  </si>
  <si>
    <t>initial</t>
  </si>
  <si>
    <t>Tätigkeit findet statt, aber ohne Dokument, ohne benannte Rolle, ohne Wiederholung.</t>
  </si>
  <si>
    <t>Sind Sie Finanzunternehmen im Sinne von Art. 2 VO (EU) 2022/2554 (bzw. kritischer IKT-Drittdienstleister)?</t>
  </si>
  <si>
    <t>«Wir machen das doch» — ohne Beleg ist es Stufe 1.</t>
  </si>
  <si>
    <t>definiert</t>
  </si>
  <si>
    <t>DORA Art. 28 Abs. 8 UAbs. 3</t>
  </si>
  <si>
    <t>Dokumentiert, mit Verantwortlichem und Geltungsbereich. Noch kein Wirksamkeitsnachweis.</t>
  </si>
  <si>
    <t>Hard-Trigger</t>
  </si>
  <si>
    <t>Richtlinie vorhanden wird als Stufe 3 gewertet.</t>
  </si>
  <si>
    <t>Testprotokoll mit Datum, Umfang und Ergebnis</t>
  </si>
  <si>
    <t>Erkenntnisse haben nachweislich zu Plananpassungen geführt</t>
  </si>
  <si>
    <t>Sind Sie wesentliche oder wichtige Einrichtung nach Art. 3 RL (EU) 2022/2555 in nationaler Umsetzung?</t>
  </si>
  <si>
    <t>gemanagt</t>
  </si>
  <si>
    <t>Wird angewandt und nachgewiesen: Protokolle, Zeitstempel, Testnachweise liegen vor.</t>
  </si>
  <si>
    <t>Plan existiert, aber der geforderte Test fehlt (z. B. Ausstiegsplan).</t>
  </si>
  <si>
    <t>nachweisbar wirksam</t>
  </si>
  <si>
    <t>Bringen Sie Produkte mit digitalen Elementen nach Art. 2 VO (EU) 2024/2847 auf den Unionsmarkt?</t>
  </si>
  <si>
    <t>Wird gemessen, berichtet, und Abweichungen führen belegbar zu Korrekturen.</t>
  </si>
  <si>
    <t>Kennzahl wird erhoben, aber niemand entscheidet daraufhin etwas.</t>
  </si>
  <si>
    <t>Hinweis zur Reichweite</t>
  </si>
  <si>
    <t>NIS2 Art. 21 Abs. 5 UAbs. 1 nennt die Sektoren, für die die Durchführungsverordnung (EU) 2024/2690 gilt, abschliessend:</t>
  </si>
  <si>
    <t>DNS-Dienste, TLD-Namenregister, Cloud-Computing, Rechenzentren, Content Delivery, verwaltete (Sicherheits-)Dienste,</t>
  </si>
  <si>
    <t>Online-Marktplätze, Suchmaschinen, soziale Netzwerke und Vertrauensdienste. Für alle übrigen NIS2-Sektoren gilt Art. 21</t>
  </si>
  <si>
    <t>inhaltlich gleich — die ISO/NIST-Zuordnung im Blatt «Cross-Mapping» ist dort aber nur Orientierung (Stufe C).</t>
  </si>
  <si>
    <t>Exit-Plan v2.1, Test 12.03.2026 offen</t>
  </si>
  <si>
    <t>M. Beispiel</t>
  </si>
  <si>
    <t>31.12.2026</t>
  </si>
  <si>
    <t>D01</t>
  </si>
  <si>
    <t>D · Governance</t>
  </si>
  <si>
    <t>Leitungsorgan genehmigt Sicherheits-/Resilienzstrategie und Leitlinien</t>
  </si>
  <si>
    <t>DORA Art. 5 Abs. 2 Buchst. d · NIS2 Art. 20 Abs. 1 · CIR 1.1</t>
  </si>
  <si>
    <t>Protokollierter Genehmigungsbeschluss mit Datum und Fassungsstand</t>
  </si>
  <si>
    <t>Wiederkehrende Überprüfung belegt; Änderungen führen nachweislich zu neuem Beschluss</t>
  </si>
  <si>
    <t>D02</t>
  </si>
  <si>
    <t>Risikotoleranzschwelle für IKT-Risiko als Organbeschluss</t>
  </si>
  <si>
    <t>DORA Art. 5 Abs. 2 Buchst. d i.V.m. Art. 6 Abs. 8 Buchst. b</t>
  </si>
  <si>
    <t>Beschluss des Leitungsorgans, in dem die Schwelle beziffert ist</t>
  </si>
  <si>
    <t>Schwelle wird gegen Ist-Werte berichtet; Überschreitungen lösen dokumentierte Entscheidung aus</t>
  </si>
  <si>
    <t>Auswertung — was ist als Nächstes zu entscheiden?</t>
  </si>
  <si>
    <t>Kein Gesamtprozentwert: eine Lücke bei einem Hard-Trigger ist nicht mit einer Reifeschwäche verrechenbar.</t>
  </si>
  <si>
    <t>Rangfolge nach Priorität</t>
  </si>
  <si>
    <t>Anzahl</t>
  </si>
  <si>
    <t>D03</t>
  </si>
  <si>
    <t>Budgetmittel zugewiesen UND regelmässig überprüft</t>
  </si>
  <si>
    <t>DORA Art. 5 Abs. 2 Buchst. g</t>
  </si>
  <si>
    <t>Protokoll der Budgetzuweisung für IKT-Resilienz inkl. Schulungsbudget</t>
  </si>
  <si>
    <t>Protokollierte Überprüfung in Folgeperiode inkl. Anpassungsentscheid</t>
  </si>
  <si>
    <t>1 · sofort</t>
  </si>
  <si>
    <t>D04</t>
  </si>
  <si>
    <t>Schulungsteilnahme der Organmitglieder nachgewiesen</t>
  </si>
  <si>
    <t>DORA Art. 5 Abs. 4 · NIS2 Art. 20 Abs. 2</t>
  </si>
  <si>
    <t>Teilnahmenachweis je Organmitglied (nicht Einladung, nicht Agenda)</t>
  </si>
  <si>
    <t>Wiederkehrender Zyklus belegt; Inhalte auf das Risikoprofil bezogen</t>
  </si>
  <si>
    <t>D05</t>
  </si>
  <si>
    <t>Aufsichtsfunktion für IKT-Drittdienstleister eingerichtet oder GL-Mitglied benannt</t>
  </si>
  <si>
    <t>DORA Art. 5 Abs. 3 (nicht für Kleinstunternehmen)</t>
  </si>
  <si>
    <t>Hard-Trigger, Lücke ≥ 2 Stufen — unmittelbares regulatorisches Risiko</t>
  </si>
  <si>
    <t>Funktionsbeschreibung oder Benennungsbeschluss mit Namen und Mandat</t>
  </si>
  <si>
    <t>Funktion berichtet nachweislich; Berichte liegen dem Organ vor</t>
  </si>
  <si>
    <t>2 · hoch</t>
  </si>
  <si>
    <t>Cross-Mapping — ISO/IEC 27001:2022 und NIST CSF 2.0</t>
  </si>
  <si>
    <t>Quelle: ENISA Technical Implementation Guidance, Mapping Table v1.2 (21.08.2025), CC BY 4.0. Bezugsobjekt ist die Durchführungsverordnung (EU) 2024/2690.</t>
  </si>
  <si>
    <t>Belastbarkeit: A im Sektorscope der Durchführungsverordnung · C ausserhalb · D für DORA (keine offizielle Mapping-Quelle; ISMS ist Ausgangspunkt, nicht Erfüllungsnachweis).</t>
  </si>
  <si>
    <t>Hard-Trigger, Lücke 1 Stufe</t>
  </si>
  <si>
    <t>Punkt</t>
  </si>
  <si>
    <t>Anforderung (CIR 2024/2690, Anhang)</t>
  </si>
  <si>
    <t>ISO/IEC 27001:2022</t>
  </si>
  <si>
    <t>3 · mittel</t>
  </si>
  <si>
    <t>NIST CSF 2.0</t>
  </si>
  <si>
    <t>D06</t>
  </si>
  <si>
    <t>Meldekanäle an das Leitungsorgan etabliert und genutzt</t>
  </si>
  <si>
    <t>1.1</t>
  </si>
  <si>
    <t>DORA Art. 5 Abs. 2 Buchst. i</t>
  </si>
  <si>
    <t>Reife-Indikator</t>
  </si>
  <si>
    <t>Beschriebener Meldeweg für Drittdienstleister-Verträge, Änderungen, schwere Vorfälle</t>
  </si>
  <si>
    <t>Dokumentierte Anwendungsfälle: konkrete Meldungen sind im Organ angekommen</t>
  </si>
  <si>
    <t>Policy on the security of network and information systems</t>
  </si>
  <si>
    <t>Reife-Indikator, Lücke ≥ 2 Stufen</t>
  </si>
  <si>
    <t>5.2, A.5.1, A.5.36, A.5.4, 9.3</t>
  </si>
  <si>
    <t>PR.AT-02, GV.PO-01, GV.PO-02, GV.OC-03, GV.RM-03, GV.OC-02, ID.IM-01, ID.IM-02, ID.IM-03, ID.IM-04</t>
  </si>
  <si>
    <t>Quellen und Stand</t>
  </si>
  <si>
    <t>1.2</t>
  </si>
  <si>
    <t>Roles, responsibilities and authorities</t>
  </si>
  <si>
    <t>5.3, A.5.2, A.5.3, A.5.4</t>
  </si>
  <si>
    <t>4 · niedrig</t>
  </si>
  <si>
    <t>GV.RR-02, GV.SC-02, PR.AT-02, ID.IM-01, ID.IM-02, ID.IM-03, ID.IM-04</t>
  </si>
  <si>
    <t>Alle Rechtsakte im amtlichen Volltext geprüft (EUR-Lex, deutsche Fassung), Abruf 30.08.2026.</t>
  </si>
  <si>
    <t>2.1</t>
  </si>
  <si>
    <t>Risk management framework</t>
  </si>
  <si>
    <t>6.1, 6.1.2, 6.1.3, 6.2, 8.2, 8.3, A5.7, Α.5.19, Α.5.20, Α.5.21</t>
  </si>
  <si>
    <t>Dokument</t>
  </si>
  <si>
    <t>ID.RA-01, ID.RA-02, ID.RA-03, ID.RA-04, ID.RA-05, ID.RA-06, GV.RM-03, ID.RM-01, GV.RM-06, GV.RR-03, ID.IM-01, ID.IM-02, ID.IM-03, ID.IM-04</t>
  </si>
  <si>
    <t>Kennung</t>
  </si>
  <si>
    <t>2.2</t>
  </si>
  <si>
    <t>Compliance monitoring</t>
  </si>
  <si>
    <t>Rolle in dieser Mappe</t>
  </si>
  <si>
    <t>Reife-Indikator, Lücke 1 Stufe</t>
  </si>
  <si>
    <t>9.2, A.5.31, A.5.35, A.5.36</t>
  </si>
  <si>
    <t>Fundstelle</t>
  </si>
  <si>
    <t>GV.OV-02, ID.IM-01, ID.IM-02, ID.IM-03, ID.IM-04</t>
  </si>
  <si>
    <t>2.3</t>
  </si>
  <si>
    <t>Independent review of information and network security</t>
  </si>
  <si>
    <t>DORA — Verordnung (EU) 2022/2554</t>
  </si>
  <si>
    <t>9.2, 10.1, A.5.35, A.8.34</t>
  </si>
  <si>
    <t>GV.OV-02, ID.IM-01</t>
  </si>
  <si>
    <t>32022R2554</t>
  </si>
  <si>
    <t>erfüllt</t>
  </si>
  <si>
    <t>3.1</t>
  </si>
  <si>
    <t>Grundrechtsakt Finanzsektor</t>
  </si>
  <si>
    <t>Incident handling policy</t>
  </si>
  <si>
    <t>eur-lex.europa.eu/legal-content/DE/TXT/HTML/?uri=CELEX:32022R2554</t>
  </si>
  <si>
    <t>A.5 .24</t>
  </si>
  <si>
    <t>GV.SC-08, RS.MA-01, RS.MA-05, RS.MI-01, RS.MI-02, ID.IM-01, ID.IM-04</t>
  </si>
  <si>
    <t>Delegierte Verordnung (EU) 2025/301</t>
  </si>
  <si>
    <t>32025R0301</t>
  </si>
  <si>
    <t>3.2</t>
  </si>
  <si>
    <t>D07</t>
  </si>
  <si>
    <t>Monitoring and logging</t>
  </si>
  <si>
    <t>Meldefristen (Art. 5) — stehen NICHT in DORA selbst</t>
  </si>
  <si>
    <t>A.5.28, A.8.15, A.8.16, A.8.17</t>
  </si>
  <si>
    <t>eur-lex.europa.eu/legal-content/DE/TXT/HTML/?uri=CELEX:32025R0301</t>
  </si>
  <si>
    <t>Rollen, Verantwortlichkeiten und Weisungsbefugnisse schriftlich zugewiesen</t>
  </si>
  <si>
    <t>RS.AN-06, RS.AN-07, ID.IM-01, ID.IM-02, ID.IM-03, ID.IM-04</t>
  </si>
  <si>
    <t>Delegierte Verordnung (EU) 2024/1774</t>
  </si>
  <si>
    <t>3.3</t>
  </si>
  <si>
    <t>Zielstufe erreicht</t>
  </si>
  <si>
    <t>Event reporting</t>
  </si>
  <si>
    <t>DORA Art. 5 Abs. 2 Buchst. c · CIR 1.2</t>
  </si>
  <si>
    <t>32024R1774</t>
  </si>
  <si>
    <t>A.6.8</t>
  </si>
  <si>
    <t>RTS IKT-Risikomanagement-Instrumente (ergänzend)</t>
  </si>
  <si>
    <t>RS.MI-01, RS.CO-02</t>
  </si>
  <si>
    <t>Rollenmatrix mit benannten Personen, nicht nur Organisationseinheiten</t>
  </si>
  <si>
    <t>noch nicht bewertet</t>
  </si>
  <si>
    <t>eur-lex.europa.eu/legal-content/DE/TXT/HTML/?uri=CELEX:32024R1774</t>
  </si>
  <si>
    <t>3.4</t>
  </si>
  <si>
    <t>Bei Personalwechsel nachweislich aktualisiert; Vertretung geregelt; periodisch überprüft (CIR 1.2.3)</t>
  </si>
  <si>
    <t>NIS2 — Richtlinie (EU) 2022/2555</t>
  </si>
  <si>
    <t>Event assessment and classification</t>
  </si>
  <si>
    <t>32022L2555</t>
  </si>
  <si>
    <t>A.5.25</t>
  </si>
  <si>
    <t>Grundrechtsakt, nationale Umsetzung massgeblich</t>
  </si>
  <si>
    <t>eur-lex.europa.eu/legal-content/DE/TXT/HTML/?uri=CELEX:32022L2555</t>
  </si>
  <si>
    <t>DE.AE-04, RS.MA-02, RS.MA-03, RS.MA-04, ID.IM-01, ID.IM-02, ID.IM-03, ID.IM-04</t>
  </si>
  <si>
    <t>Durchführungsverordnung (EU) 2024/2690</t>
  </si>
  <si>
    <t>3.5</t>
  </si>
  <si>
    <t>32024R2690</t>
  </si>
  <si>
    <t>Incident response</t>
  </si>
  <si>
    <t>Technische Anforderungen — nur für die Sektoren nach NIS2 Art. 21 Abs. 5 UAbs. 1</t>
  </si>
  <si>
    <t>A.5.26</t>
  </si>
  <si>
    <t>eur-lex.europa.eu/legal-content/DE/TXT/HTML/?uri=CELEX:32024R2690</t>
  </si>
  <si>
    <t>RS.MA-01, RS.MA-02, RS.MA-03, RS.MA-04, ID.IM-02, ID.IM-03, ID.IM-04, RS.CO-02, RS.CO-03, RS.AN-03, RS.MI-01, RS.MI-02, RC.CO-03, RC.CO-04.</t>
  </si>
  <si>
    <t>CRA — Verordnung (EU) 2024/2847</t>
  </si>
  <si>
    <t>32024R2847</t>
  </si>
  <si>
    <t>3.6</t>
  </si>
  <si>
    <t>Produktbezogene Anforderungen inkl. Anhang I</t>
  </si>
  <si>
    <t>Ist-Stufe fehlt — Aussage nicht möglich</t>
  </si>
  <si>
    <t>Post-incident reviews</t>
  </si>
  <si>
    <t>eur-lex.europa.eu/legal-content/DE/TXT/HTML/?uri=CELEX:32024R2847</t>
  </si>
  <si>
    <t>A.5.27</t>
  </si>
  <si>
    <t>ID.IM-01, ID.IM-04, RS.AN-08</t>
  </si>
  <si>
    <t>ENISA Technical Implementation Guidance v1.0</t>
  </si>
  <si>
    <t>4.1</t>
  </si>
  <si>
    <t>Juni 2025</t>
  </si>
  <si>
    <t>Business continuity and disaster recovery plan</t>
  </si>
  <si>
    <t>Umsetzungshinweise und Evidenzbeispiele</t>
  </si>
  <si>
    <t>A5.29, A. 5.30</t>
  </si>
  <si>
    <t>enisa.europa.eu/publications/nis2-technical-implementation-guidance</t>
  </si>
  <si>
    <t>ID.IM-02, ID.IM-03, ID.IM-04, GV.OC-04, GV.SC-08, RC.RP-01, RC.RP-02</t>
  </si>
  <si>
    <t>ENISA TIG Mapping Table v1.2</t>
  </si>
  <si>
    <t>Abdeckung</t>
  </si>
  <si>
    <t>21.08.2025, CC BY 4.0</t>
  </si>
  <si>
    <t>Grundlage des Blattes «Cross-Mapping»</t>
  </si>
  <si>
    <t>4.2</t>
  </si>
  <si>
    <t>Backup management</t>
  </si>
  <si>
    <t>Anforderungen gesamt im Katalog</t>
  </si>
  <si>
    <t>A.8.13, A.8.14</t>
  </si>
  <si>
    <t>PR.DS-11, RC.RP-01, RC.RP-02, ID.IM-03</t>
  </si>
  <si>
    <t>Bekannte Grenzen</t>
  </si>
  <si>
    <t>4.3</t>
  </si>
  <si>
    <t>Crisis management</t>
  </si>
  <si>
    <t>A.5.26, A.5.29, A.5.30</t>
  </si>
  <si>
    <t>Die ENISA-Mapping-Tabelle ist nach eigenem Disclaimer nicht rechtsverbindlich und rein beratend. Sie beruht laut</t>
  </si>
  <si>
    <t>D08</t>
  </si>
  <si>
    <t>RS.CO-02, RS.CO-03. PR.IR-03, DE.CM-01, ID.AM-03, DE.AE-02, DE.AE-03, DE.AE-04, DE.AE-06, DE.AE-07, DE.AE-08</t>
  </si>
  <si>
    <t>Fussnote 5 der TIG auf Angaben der Mitgliedstaaten-Vertreter im NIS-Kooperationsgruppen-Arbeitsstrang — also auf</t>
  </si>
  <si>
    <t>Unabhängige IKT-Kontrollfunktion eingerichtet</t>
  </si>
  <si>
    <t>5.1</t>
  </si>
  <si>
    <t>abgestimmter Praxis, nicht auf einer normativen Ableitung.</t>
  </si>
  <si>
    <t>DORA Art. 6 Abs. 4 (nicht für Kleinstunternehmen)</t>
  </si>
  <si>
    <t>Supply chain security policy</t>
  </si>
  <si>
    <t>A.5.19, A.5.20, A.5.21, A.8.30</t>
  </si>
  <si>
    <t>Funktion benannt, Unabhängigkeit organisatorisch dokumentiert</t>
  </si>
  <si>
    <t>GV.OC-03, GV.OC-05, GV.SC-01, GV.SC-04, GV.SC-06, GV.SC-05, GV.SC-07, GV.SC-09, GV.SC-10, ID.RA-10, ID.IM-01, ID.IM-02, ID.IM-03, ID.IM-04</t>
  </si>
  <si>
    <t>Für DORA existiert keine offizielle Mapping-Quelle zu ISO 27001 oder NIST CSF. DORA ist an mehreren Stellen</t>
  </si>
  <si>
    <t>Interessenkonflikte ausgeschlossen; Berichtslinie unabhängig von der IKT-Linienfunktion</t>
  </si>
  <si>
    <t>5.2</t>
  </si>
  <si>
    <t>Directory of suppliers and service providers</t>
  </si>
  <si>
    <t>präskriptiver als die generischen Kontrollformulierungen — am deutlichsten beim Testen: ISO 27001 A.8.8 verlangt</t>
  </si>
  <si>
    <t>A.5.22</t>
  </si>
  <si>
    <t>davon für Sie anwendbar</t>
  </si>
  <si>
    <t>den Umgang mit technischen Schwachstellen, DORA Art. 25 Abs. 1 zählt dagegen dreizehn konkrete Testverfahren auf.</t>
  </si>
  <si>
    <t>GV.OC-05, GV.SC-04, ID.IM-01, ID.IM-02, ID.IM-03, ID.IM-04</t>
  </si>
  <si>
    <t>6.1</t>
  </si>
  <si>
    <t>Security in acquisition of ICT services, ICT systems or ICT products</t>
  </si>
  <si>
    <t>Beim CRA waren die harmonisierten Normen am 30.08.2026 noch nicht im Amtsblatt veröffentlicht. Jede Normzuordnung</t>
  </si>
  <si>
    <t>A.5.21, A.5.23</t>
  </si>
  <si>
    <t>GV.PO-02, GV.SC-06, ID.RA-09, ID.RA-10, ID.IM-01, ID.IM-02, ID.IM-03, ID.IM-04</t>
  </si>
  <si>
    <t>ist bis dahin vorläufig. Hinzu kommt ein struktureller Unterschied: ISO 27001 ist organisationsbezogen, der CRA</t>
  </si>
  <si>
    <t>6.2</t>
  </si>
  <si>
    <t>stellt produktbezogene Anforderungen an jede Produktversion im Markt.</t>
  </si>
  <si>
    <t>Secure development life cycle</t>
  </si>
  <si>
    <t>A.8.25, A.8.31</t>
  </si>
  <si>
    <t>ID.AM-08, PR.PS-06, ID.IM-01, ID.IM-02, ID.IM-03, ID.IM-04</t>
  </si>
  <si>
    <t>6.3</t>
  </si>
  <si>
    <t>Diese Mappe ist eine Arbeitsgrundlage, keine Rechtsberatung und keine Zertifizierungsaussage. Massgeblich ist der</t>
  </si>
  <si>
    <t>Configuration management</t>
  </si>
  <si>
    <t>A.8.9</t>
  </si>
  <si>
    <t>jeweils aktuelle amtliche Wortlaut in der für Sie geltenden nationalen Umsetzung.</t>
  </si>
  <si>
    <t>PR.PS-01, ID.IM-01, ID.IM-02, ID.IM-03, ID.IM-04</t>
  </si>
  <si>
    <t>davon Hard-Trigger</t>
  </si>
  <si>
    <t>6.4</t>
  </si>
  <si>
    <t>Change management, repairs and maintenance</t>
  </si>
  <si>
    <t>6.3, 8.1, A.7.13, A.8.32</t>
  </si>
  <si>
    <t>ID.RA-07, ID.IM-01, ID.IM-02, ID.IM-03, ID.IM-04</t>
  </si>
  <si>
    <t>6.5</t>
  </si>
  <si>
    <t>Security testing</t>
  </si>
  <si>
    <t>A.8.29, A.8.33, A.8.34</t>
  </si>
  <si>
    <t>ID.RA-01, ID.IM-01, ID.IM-02, ID.IM-03, ID.IM-04</t>
  </si>
  <si>
    <t>6.6</t>
  </si>
  <si>
    <t>D09</t>
  </si>
  <si>
    <t>Security patch management</t>
  </si>
  <si>
    <t>A.8.31, A.8.32</t>
  </si>
  <si>
    <t>IKT-Risikomanagementrahmen durch interne Revision geprüft</t>
  </si>
  <si>
    <t>PR.PS-02, DE.CM-09, ID.IM-01, ID.IM-02, ID.IM-03, ID.IM-04</t>
  </si>
  <si>
    <t>DORA Art. 6 Abs. 6, Abs. 7</t>
  </si>
  <si>
    <t>6.7</t>
  </si>
  <si>
    <t>Revisionsbericht mit Feststellungen liegt vor</t>
  </si>
  <si>
    <t>Network security</t>
  </si>
  <si>
    <t>Förmliches Follow-up-Verfahren nachweislich angewandt; kritische Feststellungen zeitnah geschlossen</t>
  </si>
  <si>
    <t>A.8.16, A.8.20</t>
  </si>
  <si>
    <t>DE.CM-01, PR.IR-01, PR.PS-05, ID.IM-01, ID.IM-02, ID.IM-03, ID.IM-04</t>
  </si>
  <si>
    <t>6.8</t>
  </si>
  <si>
    <t>bereits bewertet</t>
  </si>
  <si>
    <t>Network segmentation</t>
  </si>
  <si>
    <t>A.8.22</t>
  </si>
  <si>
    <t>PR.IR-01, ID.IM-01, ID.IM-02, ID.IM-03, ID.IM-04</t>
  </si>
  <si>
    <t>6.9</t>
  </si>
  <si>
    <t>Protection against malicious and unauthorised software</t>
  </si>
  <si>
    <t>A.5.32, A.8.7</t>
  </si>
  <si>
    <t>DE.CM-01, DE.CM-09, PR.PS-05, ID.IM-01, ID.IM-02, ID.IM-03, ID.IM-04</t>
  </si>
  <si>
    <t>6.10</t>
  </si>
  <si>
    <t>Vulnerability handling and disclosure</t>
  </si>
  <si>
    <t>A.8.8</t>
  </si>
  <si>
    <t>ID.RA-01, ID.RA-02, ID.RA-04, ID.RA-05, ID.RA-06, PR.PS-02, PR.PS-03, ID.RA-08, ID.RA-06, ID.IM-01, ID.IM-02, ID.IM-03, ID.IM-04</t>
  </si>
  <si>
    <t>7.1</t>
  </si>
  <si>
    <t>Policies and procedures to assess the effectiveness of cybersecurity risk-management measures</t>
  </si>
  <si>
    <t>6.2, 9.1, 9.3</t>
  </si>
  <si>
    <t>ID.IM-03, GV.RM-06, ID.IM-01, ID.IM-02, ID.IM-03, ID.IM-04</t>
  </si>
  <si>
    <t>8.1</t>
  </si>
  <si>
    <t>Awareness raising and basic cyber hygiene practices</t>
  </si>
  <si>
    <t>7.3, A.6.3, A.8.7</t>
  </si>
  <si>
    <t>PR.AT-01, PR.AT-02, ID.IM-01, ID.IM-02, ID.IM-03, ID.IM-04</t>
  </si>
  <si>
    <t>noch offen</t>
  </si>
  <si>
    <t>8.2</t>
  </si>
  <si>
    <t>Security training</t>
  </si>
  <si>
    <t>7.2, A.6.3</t>
  </si>
  <si>
    <t>PR.AT-01, ID.IM-01, ID.IM-02, ID.IM-03, ID.IM-04</t>
  </si>
  <si>
    <t>9.1</t>
  </si>
  <si>
    <t>Cryptography</t>
  </si>
  <si>
    <t>D10</t>
  </si>
  <si>
    <t>A.5.31, A.8.24</t>
  </si>
  <si>
    <t>Konzept für die Sicherheit von Netz- und Informationssystemen</t>
  </si>
  <si>
    <t>PR.DS-01, PR.DS-02, ID.IM-01, ID.IM-02, ID.IM-03, ID.IM-04</t>
  </si>
  <si>
    <t>10.1</t>
  </si>
  <si>
    <t>CIR 1.1 (NIS2 Art. 21 Abs. 2 Buchst. a)</t>
  </si>
  <si>
    <t>Human resources security</t>
  </si>
  <si>
    <t>7.1, 7.2, A.6.2, A.6.3</t>
  </si>
  <si>
    <t>Höchstrangiges Dokument, vom Leitungsorgan genehmigt, Geltungsbereich benannt</t>
  </si>
  <si>
    <t>In geplanten Zeitabständen und nach erheblichen Vorfällen überprüft und aktualisiert (CIR 1.1)</t>
  </si>
  <si>
    <t>PR.AT-02, GV.RR-04, ID.IM-01, ID.IM-02, ID.IM-03, ID.IM-04</t>
  </si>
  <si>
    <t>10.2</t>
  </si>
  <si>
    <t>Je Themenblock</t>
  </si>
  <si>
    <t>Verification of Background</t>
  </si>
  <si>
    <t>A.6.1</t>
  </si>
  <si>
    <t>GV.RR-04, ID.IM-01, ID.IM-02, ID.IM-03, ID.IM-04</t>
  </si>
  <si>
    <t>anwendbar</t>
  </si>
  <si>
    <t>10.3</t>
  </si>
  <si>
    <t>Priorität 1</t>
  </si>
  <si>
    <t>Termination or change of employment procedures</t>
  </si>
  <si>
    <t>Priorität 2</t>
  </si>
  <si>
    <t>A.6.5</t>
  </si>
  <si>
    <t>GV.RR-04</t>
  </si>
  <si>
    <t>10.4</t>
  </si>
  <si>
    <t>Disciplinary process</t>
  </si>
  <si>
    <t>5.28, A.6.4</t>
  </si>
  <si>
    <t>ID.IM-01, ID.IM-02, ID.IM-03, ID.IM-04</t>
  </si>
  <si>
    <t>11.1</t>
  </si>
  <si>
    <t>Access control policy</t>
  </si>
  <si>
    <t>Α.5.15, A.7.2, Α.8.3, Α.8.21</t>
  </si>
  <si>
    <t>PR.AA-05, ID.IM-01, ID.IM-02, ID.IM-03, ID.IM-04</t>
  </si>
  <si>
    <t>11.2</t>
  </si>
  <si>
    <t>Management of access rights</t>
  </si>
  <si>
    <t>A.5.3, Α.5.18</t>
  </si>
  <si>
    <t>R01</t>
  </si>
  <si>
    <t>11.3</t>
  </si>
  <si>
    <t>R · Risikomanagement</t>
  </si>
  <si>
    <t>Dokumentierter IKT-Risikomanagementrahmen</t>
  </si>
  <si>
    <t>Privileged accounts and system administration accounts</t>
  </si>
  <si>
    <t>Α.8.2, A.8.18</t>
  </si>
  <si>
    <t>DORA Art. 6 Abs. 1, Abs. 2 · CIR 2.1</t>
  </si>
  <si>
    <t>11.4</t>
  </si>
  <si>
    <t>Administration systems</t>
  </si>
  <si>
    <t>Rahmenwerk dokumentiert: Strategien, Leitlinien, Verfahren, Protokolle, Tools</t>
  </si>
  <si>
    <t>Als Teil des Gesamtrisikomanagements verankert; Wirksamkeit belegt</t>
  </si>
  <si>
    <t>-</t>
  </si>
  <si>
    <t>11.5</t>
  </si>
  <si>
    <t>Identification</t>
  </si>
  <si>
    <t>Α.5.16</t>
  </si>
  <si>
    <t>PR.AA-01, PR.AA-05, PR.AC-02</t>
  </si>
  <si>
    <t>11.6</t>
  </si>
  <si>
    <t>Authentication</t>
  </si>
  <si>
    <t>Α.5.17</t>
  </si>
  <si>
    <t>PR.AA-05, PR.AA-03, ID.IM-01, ID.IM-02, ID.IM-03, ID.IM-04</t>
  </si>
  <si>
    <t>11.7</t>
  </si>
  <si>
    <t>Multi-factor authentication</t>
  </si>
  <si>
    <t>Α.8.5</t>
  </si>
  <si>
    <t>PR.AA-03</t>
  </si>
  <si>
    <t>12.1</t>
  </si>
  <si>
    <t>Asset classification</t>
  </si>
  <si>
    <t>A.5.9, A.5.12, A.5.13</t>
  </si>
  <si>
    <t>ID.AM-05</t>
  </si>
  <si>
    <t>12.2</t>
  </si>
  <si>
    <t>Handling of assets</t>
  </si>
  <si>
    <t>A.5.9, A.5.10, A.5.14, A.7.10</t>
  </si>
  <si>
    <t>ID.IM-01</t>
  </si>
  <si>
    <t>12.3</t>
  </si>
  <si>
    <t>R02</t>
  </si>
  <si>
    <t>Removable media policy</t>
  </si>
  <si>
    <t>A.7.7, A.7.10</t>
  </si>
  <si>
    <t>Jährliche Überprüfung des Risikomanagementrahmens</t>
  </si>
  <si>
    <t>PR.DS-01, ID.IM-01, ID.IM-02, ID.IM-03, ID.IM-04</t>
  </si>
  <si>
    <t>12.4</t>
  </si>
  <si>
    <t>DORA Art. 6 Abs. 5</t>
  </si>
  <si>
    <t>Asset inventory</t>
  </si>
  <si>
    <t>A.5.9</t>
  </si>
  <si>
    <t>Überprüfungsnachweis mit Datum, mindestens jährlich</t>
  </si>
  <si>
    <t>ID.AM-01, ID.AM-02, ID.AM-03, ID.AM-04, ID.AM-07, ID.AM-08, ID.IM-01, ID.IM-02, ID.IM-03, ID.IM-04</t>
  </si>
  <si>
    <t>Zusätzlich anlassbezogen nach schweren Vorfällen und aufsichtlichen Feststellungen</t>
  </si>
  <si>
    <t>12.5</t>
  </si>
  <si>
    <t>Deposit, return or deletion of assets upon termination of employment</t>
  </si>
  <si>
    <t>A.5.11, A.5.18, A.8.24</t>
  </si>
  <si>
    <t>13.1</t>
  </si>
  <si>
    <t>Supporting utilities</t>
  </si>
  <si>
    <t>A. 7.11</t>
  </si>
  <si>
    <t>DE.CM-02, DE.CM-06, GV.OC-03, GV.OC-05, GV.OC-07, ID.RA-10, ID.IM-01, ID.IM-02, ID.IM-03, ID.IM-04</t>
  </si>
  <si>
    <t>13.2</t>
  </si>
  <si>
    <t>Protection against physical and environmental threats</t>
  </si>
  <si>
    <t>A. 7.3, A.7.5</t>
  </si>
  <si>
    <t>PR.IR-02, ID.IM-01, ID.IM-02, ID.IM-03, ID.IM-04</t>
  </si>
  <si>
    <t>13.3</t>
  </si>
  <si>
    <t>Perimeter and physical access control</t>
  </si>
  <si>
    <t>A. 7.1, A.7.2, A.7.4</t>
  </si>
  <si>
    <t>PR.AA-06, DE.CM-02</t>
  </si>
  <si>
    <t>R03</t>
  </si>
  <si>
    <t>Strategie für digitale operationale Resilienz</t>
  </si>
  <si>
    <t>DORA Art. 6 Abs. 8</t>
  </si>
  <si>
    <t>Strategie dokumentiert inkl. Methoden zur Adressierung von IKT-Risiken</t>
  </si>
  <si>
    <t>Umsetzungsgrad wird gegen die Strategie gemessen und berichtet</t>
  </si>
  <si>
    <t>R04</t>
  </si>
  <si>
    <t>Risikoanalyse: Identifikation, Bewertung, Behandlung</t>
  </si>
  <si>
    <t>DORA Art. 6 · CIR 2.1 · NIS2 Art. 21 Abs. 2 Buchst. a</t>
  </si>
  <si>
    <t>Dokumentierte Methodik mit Kriterien für Risikoakzeptanz</t>
  </si>
  <si>
    <t>Risikobehandlungsplan mit Owner und Termin; Restrisiken formal akzeptiert</t>
  </si>
  <si>
    <t>R05</t>
  </si>
  <si>
    <t>Überwachung der Einhaltung (Compliance Monitoring)</t>
  </si>
  <si>
    <t>CIR 2.2</t>
  </si>
  <si>
    <t>Verfahren zur Überprüfung der Einhaltung der eigenen Vorgaben</t>
  </si>
  <si>
    <t>Abweichungen werden erfasst, eskaliert und nachverfolgt</t>
  </si>
  <si>
    <t>B · Vorfälle</t>
  </si>
  <si>
    <t>R06</t>
  </si>
  <si>
    <t>Unabhängige Überprüfung der Netz- und Informationssicherheit</t>
  </si>
  <si>
    <t>CIR 2.3</t>
  </si>
  <si>
    <t>Bericht unabhängiger Prüfer inkl. Kompetenznachweis (CIR 2.3 Leitlinie)</t>
  </si>
  <si>
    <t>Wiederkehrend durchgeführt; Feststellungen nachverfolgt und geschlossen</t>
  </si>
  <si>
    <t>F · Continuity</t>
  </si>
  <si>
    <t>R07</t>
  </si>
  <si>
    <t>Strategie zur Nutzung mehrerer IKT-Anbieter (Multi-Vendor)</t>
  </si>
  <si>
    <t>DORA Art. 6 Abs. 9 (fakultativ, wenn festgelegt verbindlich)</t>
  </si>
  <si>
    <t>Falls festgelegt: wesentliche Abhängigkeiten dokumentiert</t>
  </si>
  <si>
    <t>Strategie fliesst nachweislich in Beschaffungsentscheidungen ein</t>
  </si>
  <si>
    <t>R08</t>
  </si>
  <si>
    <t>IKT-Systeme, -Protokolle und -Tools angemessen, zuverlässig, resilient</t>
  </si>
  <si>
    <t>DORA Art. 7 Buchst. a-d</t>
  </si>
  <si>
    <t>Nachweis: Kapazität, Zuverlässigkeit und Aktualität der eingesetzten Systeme</t>
  </si>
  <si>
    <t>Technologische Resilienz unter Stressbedingungen belegt (Art. 7 Buchst. d)</t>
  </si>
  <si>
    <t>C · Testing</t>
  </si>
  <si>
    <t>A01</t>
  </si>
  <si>
    <t>Informationsregister über alle IKT-Dienstleistungsverträge</t>
  </si>
  <si>
    <t>DORA Art. 28 Abs. 3</t>
  </si>
  <si>
    <t>Register auf Einzelebene vollständig, Stand nachvollziehbar</t>
  </si>
  <si>
    <t>Zusätzlich teilkonsolidierte und konsolidierte Ebene; Aktualisierungsprozess belegt</t>
  </si>
  <si>
    <t>E · Schwachstellen</t>
  </si>
  <si>
    <t>A02</t>
  </si>
  <si>
    <t>Verzeichnis der Anbieter und Diensteanbieter</t>
  </si>
  <si>
    <t>CIR 5.2</t>
  </si>
  <si>
    <t>Verzeichnis mit Kontaktstellen und erbrachten Leistungen</t>
  </si>
  <si>
    <t>In geplanten Zeitabständen überprüft und aktualisiert</t>
  </si>
  <si>
    <t>A03</t>
  </si>
  <si>
    <t>Kritikalitätseinstufung: Zuordnung zu kritischen/wichtigen Funktionen</t>
  </si>
  <si>
    <t>I · IAM</t>
  </si>
  <si>
    <t>DORA Art. 28 Abs. 2 · NIS2 Art. 21 Abs. 2 Buchst. d</t>
  </si>
  <si>
    <t>Je Dienstleister dokumentierte Zuordnung zu Funktionen und Kritikalität</t>
  </si>
  <si>
    <t>Einstufung periodisch überprüft; Änderungen lösen Vertragsprüfung aus</t>
  </si>
  <si>
    <t>A04</t>
  </si>
  <si>
    <t>Jährliche Meldung an die zuständige Behörde</t>
  </si>
  <si>
    <t>DORA Art. 28 Abs. 3 UAbs. 2</t>
  </si>
  <si>
    <t>Nachweis der erfolgten Meldung mit Datum</t>
  </si>
  <si>
    <t>Fristgerecht über mehrere Perioden; Abweichungen begründet</t>
  </si>
  <si>
    <t>A05</t>
  </si>
  <si>
    <t>Vertragsklauseln nach DORA Art. 30 im Vertragswerk</t>
  </si>
  <si>
    <t>DORA Art. 30 Abs. 2, Abs. 3</t>
  </si>
  <si>
    <t>Klauselkatalog geprüft je Vertrag über kritische/wichtige Funktionen</t>
  </si>
  <si>
    <t>Altverträge nachverhandelt oder Abweichung dokumentiert entschieden</t>
  </si>
  <si>
    <t>M · Assets</t>
  </si>
  <si>
    <t>A06</t>
  </si>
  <si>
    <t>Ausstiegsstrategien für kritische/wichtige Funktionen</t>
  </si>
  <si>
    <t>DORA Art. 28 Abs. 8</t>
  </si>
  <si>
    <t>Dokumentierter Ausstiegsplan je kritischer IKT-Dienstleistung</t>
  </si>
  <si>
    <t>Plan enthält verbindlichen Übergangszeitraum (Art. 30 Abs. 3) und Zuständigkeiten</t>
  </si>
  <si>
    <t>K · Kryptografie</t>
  </si>
  <si>
    <t>A07</t>
  </si>
  <si>
    <t>DORA Art. 28 Abs. 8 ('ausreichend getestet')</t>
  </si>
  <si>
    <t>A08</t>
  </si>
  <si>
    <t>IKT-Konzentrationsrisiko bewertet</t>
  </si>
  <si>
    <t>DORA Art. 29</t>
  </si>
  <si>
    <t>Dokumentierte Bewertung inkl. Substituierbarkeit und Weitervergabe</t>
  </si>
  <si>
    <t>Bewertung fliesst in Beschaffungsentscheidungen ein (Nachweis am Einzelfall)</t>
  </si>
  <si>
    <t>P · Personal</t>
  </si>
  <si>
    <t>A09</t>
  </si>
  <si>
    <t>Konzept für die Sicherheit der Lieferkette</t>
  </si>
  <si>
    <t>CIR 5.1 · NIS2 Art. 21 Abs. 2 Buchst. d</t>
  </si>
  <si>
    <t>Konzept mit Kriterien für Auswahl und Überwachung von Anbietern</t>
  </si>
  <si>
    <t>Spezifische Schwachstellen je Anbieter berücksichtigt (NIS2 Art. 21 Abs. 3)</t>
  </si>
  <si>
    <t>A10</t>
  </si>
  <si>
    <t>Software-Stückliste (SBOM) in maschinenlesbarem Format</t>
  </si>
  <si>
    <t>CRA Anh. I Teil II Nr. 1</t>
  </si>
  <si>
    <t>N · Netz/Betrieb</t>
  </si>
  <si>
    <t>SBOM je Produkt, gängiges maschinenlesbares Format, oberste Abhängigkeiten</t>
  </si>
  <si>
    <t>Bei jedem Release automatisiert erzeugt und versioniert</t>
  </si>
  <si>
    <t>S · Entwicklung</t>
  </si>
  <si>
    <t>A11</t>
  </si>
  <si>
    <t>Sorgfaltsprüfung bei Dritt- und Open-Source-Komponenten</t>
  </si>
  <si>
    <t>CRA Art. 13 Abs. 5 · NIS2 Art. 21 Abs. 3</t>
  </si>
  <si>
    <t>Dokumentierte Prüfung je integrierter Komponente, OSS ausdrücklich eingeschlossen</t>
  </si>
  <si>
    <t>Prüfung umfasst Sicherheit der Entwicklungsprozesse des Lieferanten</t>
  </si>
  <si>
    <t>B01</t>
  </si>
  <si>
    <t>Konzept für die Bewältigung von Sicherheitsvorfällen</t>
  </si>
  <si>
    <t>DORA Art. 17 · CIR 3.1</t>
  </si>
  <si>
    <t>Dokumentierter Prozess mit Rollen, Eskalation und Kommunikationswegen</t>
  </si>
  <si>
    <t>In geplanten Zeitabständen überprüft und nach erheblichen Vorfällen aktualisiert</t>
  </si>
  <si>
    <t>Y · Physisch</t>
  </si>
  <si>
    <t>B02</t>
  </si>
  <si>
    <t>Meldeprozess mit Auslösern, Fristen und Empfängern je Regelwerk</t>
  </si>
  <si>
    <t>DORA Art. 17-19 · NIS2 Art. 23 · CIR 3.3 · CRA Art. 14</t>
  </si>
  <si>
    <t>Prozessdokument nennt je Regelwerk Auslöser, Frist, Empfänger, Rolle</t>
  </si>
  <si>
    <t>Mehrfachbetroffenheit abgebildet: parallele Fristen je Regelwerk dargestellt</t>
  </si>
  <si>
    <t>PR · CRA Produkt</t>
  </si>
  <si>
    <t>B03</t>
  </si>
  <si>
    <t>Kenntniszeitpunkt UND Klassifizierungszeitpunkt getrennt protokolliert</t>
  </si>
  <si>
    <t>Del. VO (EU) 2025/301 Art. 5 Abs. 1 Buchst. a, Abs. 2</t>
  </si>
  <si>
    <t>Ticket-/Systemnachweis mit zwei getrennten Zeitstempeln</t>
  </si>
  <si>
    <t>Auswertbar über alle Vorfälle; Zeitspanne Kenntnis→Einstufung wird berichtet</t>
  </si>
  <si>
    <t>CF · CRA Konformität</t>
  </si>
  <si>
    <t>B04</t>
  </si>
  <si>
    <t>Klassifizierungskriterien für schwerwiegende Vorfälle angewandt</t>
  </si>
  <si>
    <t>DORA Art. 18 · CIR 3.4</t>
  </si>
  <si>
    <t>Kriterienkatalog dokumentiert und je Vorfall angewandt</t>
  </si>
  <si>
    <t>Einstufungsentscheidungen nachvollziehbar begründet und überprüfbar</t>
  </si>
  <si>
    <t>B05</t>
  </si>
  <si>
    <t>Erstmeldung/Frühwarnung fristgerecht (24 h bzw. 4 h nach Einstufung)</t>
  </si>
  <si>
    <t>Del. VO 2025/301 Art. 5 · NIS2 Art. 23 Abs. 4 Buchst. a · CRA Art. 14 Abs. 2 Buchst. a</t>
  </si>
  <si>
    <t>Mindestens eine Übung oder ein Realfall mit belegter Fristeinhaltung</t>
  </si>
  <si>
    <t>Fristeinhaltung wird gemessen und berichtet; Trend über mehrere Fälle</t>
  </si>
  <si>
    <t>Lesehilfe: Priorität 1 und 2 sind Pflichtthemen mit Frist- oder Nachweisbezug. Sie gehören auf die Traktandenliste des Leitungsorgans, nicht in die Fachabteilung.</t>
  </si>
  <si>
    <t>B06</t>
  </si>
  <si>
    <t>Zweite Meldestufe (72 h) fristgerecht</t>
  </si>
  <si>
    <t>Del. VO 2025/301 Art. 5 Abs. 1 Buchst. b · NIS2 Art. 23 Abs. 4 Buchst. b · CRA Art. 14</t>
  </si>
  <si>
    <t>Belegte Einhaltung; Bezugspunkt je Regelwerk korrekt angewandt</t>
  </si>
  <si>
    <t>Unterschiedliche Bezugspunkte (ab Kenntnis vs. ab Erstmeldung) im System hinterlegt</t>
  </si>
  <si>
    <t>B07</t>
  </si>
  <si>
    <t>Abschlussbericht fristgerecht und inhaltlich vollständig</t>
  </si>
  <si>
    <t>Del. VO 2025/301 Art. 5 Abs. 1 Buchst. c · NIS2 Art. 23 Abs. 4 Buchst. d · CRA Art. 14</t>
  </si>
  <si>
    <t>Abschlussbericht mit vollständigem Pflichtinhalt eingereicht</t>
  </si>
  <si>
    <t>Vollständigkeit gegen Katalog geprüft; Rückfragen der Behörde ausgewertet</t>
  </si>
  <si>
    <t>B08</t>
  </si>
  <si>
    <t>Verzögerungsanzeige bei drohender Fristüberschreitung</t>
  </si>
  <si>
    <t>Del. VO (EU) 2025/301 Art. 5 Abs. 3</t>
  </si>
  <si>
    <t>Verfahren beschrieben: wer zeigt wann mit welcher Begründung an</t>
  </si>
  <si>
    <t>Angewandte Fälle dokumentiert inkl. Begründung</t>
  </si>
  <si>
    <t>B09</t>
  </si>
  <si>
    <t>Erkennungsmechanismen mit Alarmschwellen</t>
  </si>
  <si>
    <t>DORA Art. 10 Abs. 1, Abs. 2 · CIR 3.2</t>
  </si>
  <si>
    <t>Mehrere Kontrollebenen; Alarmschwellen und -kriterien dokumentiert</t>
  </si>
  <si>
    <t>Automatische Warnmechanismen für Reaktionsverantwortliche aktiv (DORA Art. 10 Abs. 2)</t>
  </si>
  <si>
    <t>B10</t>
  </si>
  <si>
    <t>Überwachung und Protokollierung (Logging)</t>
  </si>
  <si>
    <t>DORA Art. 10 Abs. 3 · CIR 3.2</t>
  </si>
  <si>
    <t>Protokollierungskonzept: was wird erfasst, wie lange aufbewahrt, wer wertet aus</t>
  </si>
  <si>
    <t>Ressourcen und Kapazitäten zur Überwachung nachgewiesen; Logs vor Manipulation geschützt</t>
  </si>
  <si>
    <t>B11</t>
  </si>
  <si>
    <t>Reaktion auf Sicherheitsvorfälle: dokumentierte Abläufe</t>
  </si>
  <si>
    <t>DORA Art. 11 Abs. 3 · CIR 3.5</t>
  </si>
  <si>
    <t>Reaktions- und Wiederherstellungspläne dokumentiert</t>
  </si>
  <si>
    <t>Pläne unabhängiger interner Revision unterzogen (DORA Art. 11 Abs. 3)</t>
  </si>
  <si>
    <t>B12</t>
  </si>
  <si>
    <t>Überprüfungen nach Sicherheitsvorfällen (Post-Incident-Review)</t>
  </si>
  <si>
    <t>DORA Art. 13 · CIR 3.6</t>
  </si>
  <si>
    <t>Review-Protokoll je schwerem Vorfall mit Ursachenanalyse</t>
  </si>
  <si>
    <t>Massnahmen nachverfolgt und im Folgezyklus als wirksam bestätigt</t>
  </si>
  <si>
    <t>B13</t>
  </si>
  <si>
    <t>Kommunikationspläne für IKT-Vorfälle</t>
  </si>
  <si>
    <t>DORA Art. 14 Abs. 1, Abs. 2</t>
  </si>
  <si>
    <t>Kommunikationsplan für interne Mitarbeitende und externe Interessenträger</t>
  </si>
  <si>
    <t>Verantwortliche Person für Öffentlichkeit und Medien benannt (Art. 14 Abs. 3)</t>
  </si>
  <si>
    <t>F01</t>
  </si>
  <si>
    <t>IKT-Geschäftsfortführungsleitlinie</t>
  </si>
  <si>
    <t>DORA Art. 11 Abs. 1 · CIR 4.1</t>
  </si>
  <si>
    <t>Eigenständige Leitlinie oder integraler Bestandteil der allgemeinen BC-Leitlinie</t>
  </si>
  <si>
    <t>Vom Leitungsorgan genehmigt und regelmässig überprüft (DORA Art. 5 Abs. 2 Buchst. e)</t>
  </si>
  <si>
    <t>F02</t>
  </si>
  <si>
    <t>Business-Impact-Analyse (BIA) durchgeführt</t>
  </si>
  <si>
    <t>DORA Art. 11 Abs. 5 · CIR 4.1</t>
  </si>
  <si>
    <t>BIA mit Bewertung potenzieller Auswirkungen schwerer Betriebsstörungen</t>
  </si>
  <si>
    <t>BIA-Ergebnisse begründen nachweislich RTO/RPO und Redundanzentscheidungen</t>
  </si>
  <si>
    <t>F03</t>
  </si>
  <si>
    <t>Wiederherstellungszeit- und -punktvorgaben (RTO/RPO) je Funktion</t>
  </si>
  <si>
    <t>DORA Art. 12 Abs. 6 · CIR 4.1</t>
  </si>
  <si>
    <t>RTO/RPO je Funktion festgelegt, Kritikalität berücksichtigt</t>
  </si>
  <si>
    <t>Vorgaben im Test nachweislich erreicht, nicht nur festgelegt</t>
  </si>
  <si>
    <t>F04</t>
  </si>
  <si>
    <t>Geschäftsfortführungspläne regelmässig getestet</t>
  </si>
  <si>
    <t>DORA Art. 11 Abs. 4 · CIR 4.1</t>
  </si>
  <si>
    <t>Testprotokolle mit Datum, Szenario und Ergebnis</t>
  </si>
  <si>
    <t>Auch ausgelagerte kritische Funktionen einbezogen (DORA Art. 11 Abs. 4)</t>
  </si>
  <si>
    <t>F05</t>
  </si>
  <si>
    <t>Backup-Richtlinien und -Verfahren dokumentiert</t>
  </si>
  <si>
    <t>DORA Art. 12 Abs. 1, Abs. 2 · CIR 4.2</t>
  </si>
  <si>
    <t>Richtlinie mit Umfang, Frequenz und Aufbewahrung je Datenkategorie</t>
  </si>
  <si>
    <t>Backups werden nachweislich auf Wiederherstellbarkeit geprüft</t>
  </si>
  <si>
    <t>F06</t>
  </si>
  <si>
    <t>Wiederherstellungssysteme physisch und logisch getrennt</t>
  </si>
  <si>
    <t>DORA Art. 12 Abs. 3</t>
  </si>
  <si>
    <t>Trennung dokumentiert und technisch belegt</t>
  </si>
  <si>
    <t>Schutz vor unbefugtem Zugriff und Manipulation nachgewiesen</t>
  </si>
  <si>
    <t>F07</t>
  </si>
  <si>
    <t>Redundante IKT-Kapazitäten vorgehalten</t>
  </si>
  <si>
    <t>DORA Art. 12 Abs. 4 (nicht Kleinstunternehmen) · CIR 4.2</t>
  </si>
  <si>
    <t>Redundanzen dokumentiert und am Geschäftsbedarf bemessen</t>
  </si>
  <si>
    <t>Wirksamkeit der Redundanz im Test belegt (Umschaltung erprobt)</t>
  </si>
  <si>
    <t>F08</t>
  </si>
  <si>
    <t>Integritätsprüfung bei Wiederherstellung</t>
  </si>
  <si>
    <t>DORA Art. 12 Abs. 7</t>
  </si>
  <si>
    <t>Prüfverfahren definiert (Mehrfachprüfungen, Abgleiche)</t>
  </si>
  <si>
    <t>Bei tatsächlichen Wiederherstellungen angewandt und protokolliert</t>
  </si>
  <si>
    <t>F09</t>
  </si>
  <si>
    <t>Krisenmanagementfunktion eingerichtet</t>
  </si>
  <si>
    <t>DORA Art. 11 Abs. 7 (nicht Kleinstunternehmen) · CIR 4.3</t>
  </si>
  <si>
    <t>Funktion benannt mit klaren Zuständigkeiten und Eskalationswegen</t>
  </si>
  <si>
    <t>In Übungen erprobt; Aktivierungskriterien dokumentiert</t>
  </si>
  <si>
    <t>F10</t>
  </si>
  <si>
    <t>Aufzeichnungen über Tätigkeiten vor und während Störungen</t>
  </si>
  <si>
    <t>DORA Art. 11 Abs. 8</t>
  </si>
  <si>
    <t>Aufzeichnungsverfahren definiert und jederzeit einsehbar</t>
  </si>
  <si>
    <t>Bei Planaktivierungen tatsächlich geführt und auswertbar</t>
  </si>
  <si>
    <t>F11</t>
  </si>
  <si>
    <t>Krisenkommunikationsverfahren</t>
  </si>
  <si>
    <t>DORA Art. 14 · CIR 4.3</t>
  </si>
  <si>
    <t>Kommunikationsverfahren für Krisenfall dokumentiert</t>
  </si>
  <si>
    <t>In Übung erprobt; Erreichbarkeit der Beteiligten sichergestellt</t>
  </si>
  <si>
    <t>F12</t>
  </si>
  <si>
    <t>Aggregierte Kosten und Verluste aus schweren Vorfällen ermittelt</t>
  </si>
  <si>
    <t>DORA Art. 11 Abs. 10 (nicht Kleinstunternehmen)</t>
  </si>
  <si>
    <t>Verfahren zur Schätzung jährlicher Kosten und Verluste</t>
  </si>
  <si>
    <t>Meldefähig auf Anfrage der zuständigen Behörde</t>
  </si>
  <si>
    <t>C01</t>
  </si>
  <si>
    <t>Dokumentiertes, risikobasiertes Testprogramm</t>
  </si>
  <si>
    <t>DORA Art. 24 Abs. 1, Abs. 3</t>
  </si>
  <si>
    <t>Testprogramm mit risikobasierter Auswahlbegründung</t>
  </si>
  <si>
    <t>Jährlich überprüft und an geänderte Risikolage angepasst</t>
  </si>
  <si>
    <t>C02</t>
  </si>
  <si>
    <t>Jahresabdeckung für kritische/wichtige Funktionen</t>
  </si>
  <si>
    <t>DORA Art. 24 Abs. 6</t>
  </si>
  <si>
    <t>Abdeckungsnachweis: jedes System kritischer Funktionen im Jahr getestet</t>
  </si>
  <si>
    <t>Abdeckungsgrad wird gemessen und dem Organ berichtet</t>
  </si>
  <si>
    <t>C03</t>
  </si>
  <si>
    <t>Unabhängigkeit der Tester belegt (Konzeption UND Durchführung)</t>
  </si>
  <si>
    <t>DORA Art. 24 Abs. 4</t>
  </si>
  <si>
    <t>Konfliktfreiheitserklärung je Test; bei internen Testern Ressourcennachweis</t>
  </si>
  <si>
    <t>Unabhängigkeit auch in der Konzeptionsphase belegt (Tester ≠ Architekt)</t>
  </si>
  <si>
    <t>C04</t>
  </si>
  <si>
    <t>Testartenkatalog nach Art. 25 abgedeckt</t>
  </si>
  <si>
    <t>DORA Art. 25 Abs. 1 (13 benannte Verfahren)</t>
  </si>
  <si>
    <t>Zuordnung: welche Testart deckt welches Asset ab; Lücken begründet</t>
  </si>
  <si>
    <t>Auch Quellcodeprüfung, szenariobasierte und End-to-End-Tests belegt oder begründet ausgeschlossen</t>
  </si>
  <si>
    <t>C05</t>
  </si>
  <si>
    <t>Schwachstellenbewertung vor Einsatz/Wiedereinsatz</t>
  </si>
  <si>
    <t>DORA Art. 25 Abs. 2 (Zentralverwahrer, zentrale Gegenparteien)</t>
  </si>
  <si>
    <t>Prüfung vor Deployment dokumentiert</t>
  </si>
  <si>
    <t>In den Freigabeprozess integriert, nicht nachgelagert</t>
  </si>
  <si>
    <t>C06</t>
  </si>
  <si>
    <t>TLPT alle drei Jahre auf Live-Produktionssystemen</t>
  </si>
  <si>
    <t>DORA Art. 26 Abs. 1, Abs. 2</t>
  </si>
  <si>
    <t>TLPT durchgeführt und von der Behörde abgenommen</t>
  </si>
  <si>
    <t>Auf Produktivsystemen; IKT-Drittdienstleister einbezogen (Art. 26 Abs. 3)</t>
  </si>
  <si>
    <t>C07</t>
  </si>
  <si>
    <t>Anforderungen an TLPT-Tester erfüllt</t>
  </si>
  <si>
    <t>DORA Art. 27 Abs. 1, Abs. 2, Abs. 3</t>
  </si>
  <si>
    <t>Eignungsnachweise der Tester dokumentiert; bei internen Testern Zusatzbedingungen</t>
  </si>
  <si>
    <t>Vertragliche Regelung zur Ergebnishandhabung und Datenverarbeitung (Art. 27 Abs. 3)</t>
  </si>
  <si>
    <t>C08</t>
  </si>
  <si>
    <t>Sicherheitsprüfung als geplantes Verfahren</t>
  </si>
  <si>
    <t>CIR 6.5</t>
  </si>
  <si>
    <t>Prüfkonzept mit Umfang, Frequenz und Verantwortlichen</t>
  </si>
  <si>
    <t>Ergebnisse fliessen in Risikobehandlung ein; Wiederholung geplant</t>
  </si>
  <si>
    <t>C09</t>
  </si>
  <si>
    <t>Verfahren zur Bewertung der Wirksamkeit der Massnahmen</t>
  </si>
  <si>
    <t>NIS2 Art. 21 Abs. 2 Buchst. f · CIR 7.1 · CIR 7.2 · CIR 7.3</t>
  </si>
  <si>
    <t>Beschriebenes Verfahren mit Kriterien und Periodizität</t>
  </si>
  <si>
    <t>Trägt Ergebnissen von Risikobewertung und Vorfällen Rechnung (CIR 7.2); Korrekturen belegt</t>
  </si>
  <si>
    <t>C10</t>
  </si>
  <si>
    <t>Befundnachverfolgung mit Owner und Termin</t>
  </si>
  <si>
    <t>DORA Art. 24 Abs. 5 · NIS2 Art. 21 Abs. 4</t>
  </si>
  <si>
    <t>Befundliste mit Verantwortlichem, Termin und Status</t>
  </si>
  <si>
    <t>Schliessung im Folgetest verifiziert, nicht nur als erledigt gemeldet</t>
  </si>
  <si>
    <t>E01</t>
  </si>
  <si>
    <t>Dokumentierte Patch- und Update-Richtlinie</t>
  </si>
  <si>
    <t>DORA Art. 9 Abs. 4 Buchst. f · CIR 6.6</t>
  </si>
  <si>
    <t>Richtlinie mit Geltungsbereich und Verantwortlichkeiten</t>
  </si>
  <si>
    <t>Ausnahmen befristet, begründet und wiedervorgelegt</t>
  </si>
  <si>
    <t>E02</t>
  </si>
  <si>
    <t>Behebungsfristen je Schweregrad definiert</t>
  </si>
  <si>
    <t>CIR 6.6 · CRA Anh. I Teil II Nr. 2</t>
  </si>
  <si>
    <t>Fristenmatrix je Schweregrad und Assetkritikalität</t>
  </si>
  <si>
    <t>Fristeinhaltung wird gemessen; Überschreitungen eskaliert</t>
  </si>
  <si>
    <t>E03</t>
  </si>
  <si>
    <t>Behandlung und Offenlegung von Schwachstellen</t>
  </si>
  <si>
    <t>CIR 6.10 · CRA Anh. I Teil II Nr. 2</t>
  </si>
  <si>
    <t>Prozess von Erkennung bis Behebung dokumentiert</t>
  </si>
  <si>
    <t>Informationsquellen systematisch ausgewertet; Bearbeitung nachverfolgt</t>
  </si>
  <si>
    <t>E04</t>
  </si>
  <si>
    <t>Strategie für koordinierte Offenlegung (CVD) inkl. Kontaktadresse</t>
  </si>
  <si>
    <t>CRA Anh. I Teil II Nr. 5, Nr. 6 · NIS2 Art. 12</t>
  </si>
  <si>
    <t>Veröffentlichte Kontaktadresse und beschriebener CVD-Prozess</t>
  </si>
  <si>
    <t>Eingehende Meldungen nachweislich bearbeitet; Meldeweg zum CSIRT-Koordinator geklärt</t>
  </si>
  <si>
    <t>E05</t>
  </si>
  <si>
    <t>Advisory-/Veröffentlichungsprozess für behobene Schwachstellen</t>
  </si>
  <si>
    <t>CRA Anh. I Teil II Nr. 4</t>
  </si>
  <si>
    <t>Prozess inkl. Beschreibung, Schweregrad, Behebungshinweis</t>
  </si>
  <si>
    <t>Aufschubentscheidungen begründet und befristet dokumentiert</t>
  </si>
  <si>
    <t>E06</t>
  </si>
  <si>
    <t>Sicherheitsupdates getrennt von Funktionsupdates</t>
  </si>
  <si>
    <t>CRA Anh. I Teil II Nr. 2</t>
  </si>
  <si>
    <t>Release-Prozess trennt beide Update-Arten, soweit technisch machbar</t>
  </si>
  <si>
    <t>Ausnahmen technisch begründet dokumentiert</t>
  </si>
  <si>
    <t>E07</t>
  </si>
  <si>
    <t>Meldekette für aktiv ausgenutzte Schwachstelle (24 h / 72 h / 14 Tage)</t>
  </si>
  <si>
    <t>CRA Art. 14 Abs. 1, Abs. 2</t>
  </si>
  <si>
    <t>Meldeweg an CSIRT-Koordinator UND ENISA über Plattform nach Art. 16 beschrieben</t>
  </si>
  <si>
    <t>Getrennt von der Vorfallmeldekette geübt; beide Ketten belegt</t>
  </si>
  <si>
    <t>E08</t>
  </si>
  <si>
    <t>Unterstützungszeitraum festgelegt, veröffentlicht, überwacht</t>
  </si>
  <si>
    <t>CRA Art. 13 Abs. 8, Abs. 9, Abs. 19</t>
  </si>
  <si>
    <t>Je Produkt festgelegter Zeitraum (mind. 5 Jahre), Enddatum beim Kauf angegeben</t>
  </si>
  <si>
    <t>Ablaufüberwachung aktiv; Nutzerbenachrichtigung bei Ende implementiert</t>
  </si>
  <si>
    <t>E09</t>
  </si>
  <si>
    <t>Sichere Verteilmechanismen für Updates</t>
  </si>
  <si>
    <t>CRA Anh. I Teil II Nr. 7, Nr. 8</t>
  </si>
  <si>
    <t>Beschriebener sicherer Verteilweg mit Integritätsschutz</t>
  </si>
  <si>
    <t>Automatische Verteilung wo angemessen; Wirksamkeit gemessen</t>
  </si>
  <si>
    <t>E10</t>
  </si>
  <si>
    <t>Regelmässiges Testen und Überprüfen der Produktsicherheit</t>
  </si>
  <si>
    <t>CRA Anh. I Teil II Nr. 3</t>
  </si>
  <si>
    <t>Testplan je Produkt mit Frequenz und Umfang</t>
  </si>
  <si>
    <t>Testergebnisse dokumentiert und in Schwachstellenbehandlung überführt</t>
  </si>
  <si>
    <t>I01</t>
  </si>
  <si>
    <t>Konzept für die Zugriffskontrolle (logisch und physisch)</t>
  </si>
  <si>
    <t>CIR 11.1 · DORA Art. 9 Abs. 4 Buchst. c · NIS2 Art. 21 Abs. 2 Buchst. i</t>
  </si>
  <si>
    <t>Dokumentiertes Konzept, gilt für Personal, Besucher UND externe Anbieter (CIR 11.1.2 Buchst. a)</t>
  </si>
  <si>
    <t>In geplanten Zeitabständen und nach erheblichen Vorfällen überprüft (CIR 11.1.3)</t>
  </si>
  <si>
    <t>I02</t>
  </si>
  <si>
    <t>Zugriff nur für angemessen authentifizierte Nutzer</t>
  </si>
  <si>
    <t>CIR 11.1.2 Buchst. c</t>
  </si>
  <si>
    <t>Technische Durchsetzung dokumentiert</t>
  </si>
  <si>
    <t>Ausnahmen (z. B. Servicekonten) inventarisiert und kompensiert</t>
  </si>
  <si>
    <t>I03</t>
  </si>
  <si>
    <t>Management von Zugangs- und Zugriffsrechten (Lebenszyklus)</t>
  </si>
  <si>
    <t>CIR 11.2 · DORA Art. 9 Abs. 4 Buchst. c</t>
  </si>
  <si>
    <t>Prozess für Vergabe, Änderung und Entzug mit Genehmigungsschritt</t>
  </si>
  <si>
    <t>Rechteentzug bei Austritt/Wechsel nachweislich fristgerecht (Anschluss an CIR 10.3)</t>
  </si>
  <si>
    <t>I04</t>
  </si>
  <si>
    <t>Grundsatz der minimalen Rechte (Need-to-know) umgesetzt</t>
  </si>
  <si>
    <t>DORA Art. 9 Abs. 4 Buchst. c · CIR 11.2</t>
  </si>
  <si>
    <t>Rechtemodell dokumentiert; Beschränkung auf erforderlichen Umfang belegt</t>
  </si>
  <si>
    <t>Regelmässige Rezertifizierung mit dokumentiertem Ergebnis</t>
  </si>
  <si>
    <t>I05</t>
  </si>
  <si>
    <t>Privilegierte Konten und Systemverwaltungskonten geregelt</t>
  </si>
  <si>
    <t>CIR 11.3.1, 11.3.2</t>
  </si>
  <si>
    <t>Grundsätze als Teil des Zugriffskonzepts; spezielle Konten ausschliesslich für Administration (11.3.2 Buchst. b)</t>
  </si>
  <si>
    <t>Rechte individuell zugeschnitten und eingeschränkt (11.3.2 Buchst. c)</t>
  </si>
  <si>
    <t>I06</t>
  </si>
  <si>
    <t>Starke Authentifizierung für privilegierte Konten</t>
  </si>
  <si>
    <t>CIR 11.3.2 Buchst. a</t>
  </si>
  <si>
    <t>MFA oder gleichwertiges Verfahren für alle privilegierten Konten aktiv</t>
  </si>
  <si>
    <t>Lückenlos: keine Ausnahmen ohne dokumentierte Kompensation</t>
  </si>
  <si>
    <t>I07</t>
  </si>
  <si>
    <t>Rezertifizierung privilegierter Rechte</t>
  </si>
  <si>
    <t>CIR 11.3.3</t>
  </si>
  <si>
    <t>Überprüfung in geplanten Zeitabständen, Ergebnisse dokumentiert</t>
  </si>
  <si>
    <t>Änderungen bei organisatorischen Wechseln belegt; erforderliche Anpassungen umgesetzt</t>
  </si>
  <si>
    <t>I08</t>
  </si>
  <si>
    <t>Systemverwaltungssysteme abgesichert</t>
  </si>
  <si>
    <t>CIR 11.4 · CIR 11.3.2 Buchst. d</t>
  </si>
  <si>
    <t>Dedizierte Administrationssysteme; Verbindung nur von diesen aus</t>
  </si>
  <si>
    <t>Härtung dokumentiert und geprüft; Zugriff protokolliert</t>
  </si>
  <si>
    <t>I09</t>
  </si>
  <si>
    <t>Eindeutige Identifizierung von Nutzern und Systemen</t>
  </si>
  <si>
    <t>CIR 11.5</t>
  </si>
  <si>
    <t>Eindeutige Kennungen; gemeinsam genutzte Konten inventarisiert und begründet</t>
  </si>
  <si>
    <t>Zuordnung jeder Aktion zu einer identifizierten Person möglich</t>
  </si>
  <si>
    <t>I10</t>
  </si>
  <si>
    <t>Authentifizierungsverfahren angemessen zur Schutzbedarfsklasse</t>
  </si>
  <si>
    <t>CIR 11.6 · CIR 11.7.2</t>
  </si>
  <si>
    <t>Verfahren dokumentiert und an Klassifizierung ausgerichtet</t>
  </si>
  <si>
    <t>Stärke der Authentifizierung je Assetklasse begründet</t>
  </si>
  <si>
    <t>I11</t>
  </si>
  <si>
    <t>Multifaktor- oder kontinuierliche Authentifizierung</t>
  </si>
  <si>
    <t>CIR 11.7.1 · NIS2 Art. 21 Abs. 2 Buchst. j</t>
  </si>
  <si>
    <t>MFA für Zugang zu Netz- und Informationssystemen umgesetzt</t>
  </si>
  <si>
    <t>Abdeckungsgrad gemessen; Ausnahmen befristet und kompensiert</t>
  </si>
  <si>
    <t>I12</t>
  </si>
  <si>
    <t>Starke Authentifizierungsmechanismen und Schlüsselschutz</t>
  </si>
  <si>
    <t>DORA Art. 9 Abs. 4 Buchst. d</t>
  </si>
  <si>
    <t>Mechanismen auf Basis einschlägiger Normen dokumentiert</t>
  </si>
  <si>
    <t>Schutzmassnahmen für kryptografische Schlüssel belegt</t>
  </si>
  <si>
    <t>M01</t>
  </si>
  <si>
    <t>Anlagen- und Werteinventar geführt</t>
  </si>
  <si>
    <t>CIR 12.4 · DORA Art. 8 Abs. 1</t>
  </si>
  <si>
    <t>Vollständiges Inventar mit Verantwortlichen und Standort/Umgebung</t>
  </si>
  <si>
    <t>Genauigkeit und Aktualität in geplanten Zeitabständen überprüft</t>
  </si>
  <si>
    <t>M02</t>
  </si>
  <si>
    <t>Identifizierung aller IKT-gestützten Funktionen und Assets</t>
  </si>
  <si>
    <t>DORA Art. 8 Abs. 1, Abs. 2</t>
  </si>
  <si>
    <t>Funktionen, Rollen und Abhängigkeiten dokumentiert</t>
  </si>
  <si>
    <t>Mindestens jährlich überprüft (DORA Art. 8 Abs. 3) und bei wesentlichen Änderungen</t>
  </si>
  <si>
    <t>M03</t>
  </si>
  <si>
    <t>Anlagen- und Werteklassifizierung</t>
  </si>
  <si>
    <t>CIR 12.1 · DORA Art. 8 Abs. 1</t>
  </si>
  <si>
    <t>Klassifizierungsschema angewandt; jedes Asset einer Klasse zugeordnet</t>
  </si>
  <si>
    <t>Klassifizierung steuert nachweislich Schutzmassnahmen (z. B. Authentifizierungsstärke)</t>
  </si>
  <si>
    <t>M04</t>
  </si>
  <si>
    <t>Behandlung von Anlagen und Werten geregelt</t>
  </si>
  <si>
    <t>CIR 12.2</t>
  </si>
  <si>
    <t>Handhabungsregeln je Klassifizierungsstufe dokumentiert</t>
  </si>
  <si>
    <t>Einhaltung stichprobenweise überprüft</t>
  </si>
  <si>
    <t>M05</t>
  </si>
  <si>
    <t>Konzept für Wechseldatenträger</t>
  </si>
  <si>
    <t>CIR 12.3</t>
  </si>
  <si>
    <t>Regelung zu Zulassung, Verschlüsselung und Nutzung</t>
  </si>
  <si>
    <t>Technische Durchsetzung (z. B. Port-Kontrolle) belegt</t>
  </si>
  <si>
    <t>M06</t>
  </si>
  <si>
    <t>Rückgabe/Löschung von Assets bei Beendigung des Arbeitsverhältnisses</t>
  </si>
  <si>
    <t>CIR 12.5</t>
  </si>
  <si>
    <t>Prozess mit Checkliste und Bestätigung</t>
  </si>
  <si>
    <t>Vollzug je Austritt dokumentiert; Abgleich mit Rechteentzug (CIR 10.3)</t>
  </si>
  <si>
    <t>M07</t>
  </si>
  <si>
    <t>Netzwerktopologie und Abhängigkeiten dokumentiert</t>
  </si>
  <si>
    <t>DORA Art. 8 Abs. 4</t>
  </si>
  <si>
    <t>Aktuelle Dokumentation von Konfiguration und Verbindungen</t>
  </si>
  <si>
    <t>Bei Änderungen nachgeführt; mit Änderungsmanagement verknüpft</t>
  </si>
  <si>
    <t>M08</t>
  </si>
  <si>
    <t>Prozesse und Abhängigkeiten von IKT-Drittdienstleistern erfasst</t>
  </si>
  <si>
    <t>DORA Art. 8 Abs. 5</t>
  </si>
  <si>
    <t>Abhängigkeitskarte je kritischer Funktion</t>
  </si>
  <si>
    <t>Mit Informationsregister (A01) konsistent gehalten</t>
  </si>
  <si>
    <t>M09</t>
  </si>
  <si>
    <t>Altsysteme (Legacy) identifiziert und bewertet</t>
  </si>
  <si>
    <t>DORA Art. 8 Abs. 7</t>
  </si>
  <si>
    <t>Liste der Altsysteme mit Risikobewertung</t>
  </si>
  <si>
    <t>Ablöse- oder Kompensationsplan mit Owner und Termin</t>
  </si>
  <si>
    <t>K01</t>
  </si>
  <si>
    <t>Konzept und Verfahren für Kryptografie</t>
  </si>
  <si>
    <t>CIR 9.1 · CIR 9.3 · NIS2 Art. 21 Abs. 2 Buchst. h · DORA Art. 9 Abs. 4 Buchst. d</t>
  </si>
  <si>
    <t>Dokumentiertes Konzept mit Geltungsbereich</t>
  </si>
  <si>
    <t>In geplanten Zeitabständen überprüft und aktualisiert (CIR 9.3)</t>
  </si>
  <si>
    <t>K02</t>
  </si>
  <si>
    <t>Festlegungen zu Algorithmen, Schlüsselstärke und Einsatzfällen</t>
  </si>
  <si>
    <t>CIR 9.2</t>
  </si>
  <si>
    <t>Konkrete Vorgaben je Anwendungsfall dokumentiert</t>
  </si>
  <si>
    <t>Abgleich mit anerkanntem Stand der Technik belegt; Ausnahmen begründet</t>
  </si>
  <si>
    <t>K03</t>
  </si>
  <si>
    <t>Verschlüsselung ruhender und übertragener Daten</t>
  </si>
  <si>
    <t>DORA Art. 9 Abs. 4 Buchst. d · CRA Anh. I Teil I Nr. 2 Buchst. e</t>
  </si>
  <si>
    <t>Umsetzung je Datenkategorie auf Basis der Klassifizierung</t>
  </si>
  <si>
    <t>Abdeckungsgrad gemessen; nicht verschlüsselte Bestände begründet</t>
  </si>
  <si>
    <t>K04</t>
  </si>
  <si>
    <t>Schlüsselmanagement über den Lebenszyklus</t>
  </si>
  <si>
    <t>CIR 9.2 · DORA Art. 9 Abs. 4 Buchst. d</t>
  </si>
  <si>
    <t>Verfahren für Erzeugung, Speicherung, Rotation, Widerruf</t>
  </si>
  <si>
    <t>Schlüsselkompromittierung als Szenario geübt</t>
  </si>
  <si>
    <t>P01</t>
  </si>
  <si>
    <t>Sicherheit des Personals geregelt</t>
  </si>
  <si>
    <t>CIR 10.1 · NIS2 Art. 21 Abs. 2 Buchst. i</t>
  </si>
  <si>
    <t>Konzept mit Verantwortlichkeiten vor, während und nach Beschäftigung</t>
  </si>
  <si>
    <t>In geplanten Zeitabständen überprüft</t>
  </si>
  <si>
    <t>P02</t>
  </si>
  <si>
    <t>Zuverlässigkeitsüberprüfung vor Einstellung</t>
  </si>
  <si>
    <t>CIR 10.2</t>
  </si>
  <si>
    <t>Verfahren definiert, rechtlich zulässig ausgestaltet, je Rolle abgestuft</t>
  </si>
  <si>
    <t>Vollzug je sicherheitsrelevanter Position dokumentiert</t>
  </si>
  <si>
    <t>P03</t>
  </si>
  <si>
    <t>Verfahren bei Beendigung oder Änderung des Beschäftigungsverhältnisses</t>
  </si>
  <si>
    <t>CIR 10.3</t>
  </si>
  <si>
    <t>Checkliste: Rechteentzug, Assetrückgabe, Vertraulichkeitshinweis</t>
  </si>
  <si>
    <t>Fristgerechter Vollzug je Fall belegt; mit IAM-Prozess (I03) verzahnt</t>
  </si>
  <si>
    <t>P04</t>
  </si>
  <si>
    <t>Disziplinarverfahren bei Sicherheitsverstössen</t>
  </si>
  <si>
    <t>CIR 10.4</t>
  </si>
  <si>
    <t>Verfahren dokumentiert und den Mitarbeitenden bekannt</t>
  </si>
  <si>
    <t>Konsistente Anwendung belegbar</t>
  </si>
  <si>
    <t>P05</t>
  </si>
  <si>
    <t>Sensibilisierung und grundlegende Cyberhygiene</t>
  </si>
  <si>
    <t>CIR 8.1 · NIS2 Art. 21 Abs. 2 Buchst. g · DORA Art. 13 Abs. 6</t>
  </si>
  <si>
    <t>Programm mit Zielgruppen, Inhalten und Frequenz</t>
  </si>
  <si>
    <t>Teilnahmequote gemessen; Wirksamkeit geprüft (z. B. Phishing-Simulation)</t>
  </si>
  <si>
    <t>P06</t>
  </si>
  <si>
    <t>Rollenspezifische Sicherheitsschulungen</t>
  </si>
  <si>
    <t>CIR 8.2 · DORA Art. 13 Abs. 6</t>
  </si>
  <si>
    <t>Schulungsplan je sicherheitsrelevanter Rolle</t>
  </si>
  <si>
    <t>In geplanten Zeitabständen aktualisiert; Kompetenzaufbau belegt</t>
  </si>
  <si>
    <t>P07</t>
  </si>
  <si>
    <t>Vertraulichkeitsvereinbarungen mit Personal und Dritten</t>
  </si>
  <si>
    <t>CIR 10.1</t>
  </si>
  <si>
    <t>Unterzeichnete Vereinbarungen liegen vor</t>
  </si>
  <si>
    <t>Auch für externe Dienstleister mit Systemzugang belegt</t>
  </si>
  <si>
    <t>N01</t>
  </si>
  <si>
    <t>Netzsicherheit: Konzept und Massnahmen</t>
  </si>
  <si>
    <t>CIR 6.7 · DORA Art. 9</t>
  </si>
  <si>
    <t>Konzept mit Schutzmassnahmen an Perimeter und intern</t>
  </si>
  <si>
    <t>Wirksamkeit getestet; Abweichungen behoben</t>
  </si>
  <si>
    <t>N02</t>
  </si>
  <si>
    <t>Netzsegmentierung umgesetzt</t>
  </si>
  <si>
    <t>CIR 6.8</t>
  </si>
  <si>
    <t>Segmentierungskonzept mit Zonen und erlaubten Übergängen</t>
  </si>
  <si>
    <t>Technische Durchsetzung geprüft; kritische Systeme nachweislich isoliert</t>
  </si>
  <si>
    <t>N03</t>
  </si>
  <si>
    <t>Schutz gegen Schadsoftware und nicht genehmigte Software</t>
  </si>
  <si>
    <t>CIR 6.9</t>
  </si>
  <si>
    <t>Schutzlösungen flächendeckend ausgerollt, Ausnahmen dokumentiert</t>
  </si>
  <si>
    <t>Abdeckungsgrad gemessen; nicht genehmigte Software wird erkannt</t>
  </si>
  <si>
    <t>N04</t>
  </si>
  <si>
    <t>Konfigurationsmanagement</t>
  </si>
  <si>
    <t>CIR 6.3 · DORA Art. 9</t>
  </si>
  <si>
    <t>Sichere Basiskonfigurationen (Baselines) je Systemtyp definiert</t>
  </si>
  <si>
    <t>Abweichungen werden automatisiert erkannt und zurückgeführt</t>
  </si>
  <si>
    <t>N05</t>
  </si>
  <si>
    <t>Änderungsmanagement, Reparatur und Wartung</t>
  </si>
  <si>
    <t>CIR 6.4 · DORA Art. 9 Abs. 4 Buchst. e</t>
  </si>
  <si>
    <t>Prozess: Änderungen werden erfasst, getestet, bewertet, genehmigt, überprüft</t>
  </si>
  <si>
    <t>Notfalländerungen nachträglich formalisiert; Wirksamkeit stichprobenweise geprüft</t>
  </si>
  <si>
    <t>N06</t>
  </si>
  <si>
    <t>Zugangsbeschränkung auf erforderlichen Umfang (physisch und logisch)</t>
  </si>
  <si>
    <t>DORA Art. 9 Abs. 4 Buchst. c</t>
  </si>
  <si>
    <t>Konzepte, Verfahren und Kontrollen dokumentiert</t>
  </si>
  <si>
    <t>Gründliche Verwaltung der Rechte nachgewiesen</t>
  </si>
  <si>
    <t>N07</t>
  </si>
  <si>
    <t>Schutz vor unbefugtem Zugriff auf Daten in Übertragung</t>
  </si>
  <si>
    <t>DORA Art. 9 Abs. 2, Abs. 3</t>
  </si>
  <si>
    <t>Technische Massnahmen dokumentiert</t>
  </si>
  <si>
    <t>Wirksamkeit geprüft; Protokolle auf dem Stand der Technik</t>
  </si>
  <si>
    <t>S01</t>
  </si>
  <si>
    <t>Sicherheitsmassnahmen beim Erwerb von IKT-Diensten/-Produkten</t>
  </si>
  <si>
    <t>CIR 6.1 · NIS2 Art. 21 Abs. 2 Buchst. e</t>
  </si>
  <si>
    <t>Sicherheitsanforderungen im Beschaffungsprozess verankert</t>
  </si>
  <si>
    <t>Erfüllung vor Abnahme geprüft; Nachweise archiviert</t>
  </si>
  <si>
    <t>S02</t>
  </si>
  <si>
    <t>Sicherer Entwicklungszyklus (SDLC)</t>
  </si>
  <si>
    <t>CIR 6.2 · CRA Art. 13 Abs. 1, Abs. 2</t>
  </si>
  <si>
    <t>Sicherheitsanforderungen in allen Phasen verankert und dokumentiert</t>
  </si>
  <si>
    <t>Sicherheitsprüfungen als Freigabekriterium; Ergebnisse dokumentiert</t>
  </si>
  <si>
    <t>S03</t>
  </si>
  <si>
    <t>Trennung von Entwicklungs-, Test- und Produktivumgebung</t>
  </si>
  <si>
    <t>CIR 6.2 · DORA Art. 9</t>
  </si>
  <si>
    <t>Trennung technisch umgesetzt und dokumentiert</t>
  </si>
  <si>
    <t>Keine Produktivdaten in Testumgebungen ohne dokumentierte Schutzmassnahme</t>
  </si>
  <si>
    <t>S04</t>
  </si>
  <si>
    <t>Cybersicherheits-Risikobewertung je Produkt</t>
  </si>
  <si>
    <t>CRA Art. 13 Abs. 2, Abs. 3</t>
  </si>
  <si>
    <t>Bewertung dokumentiert: Zweckbestimmung, vorhersehbare Verwendung, Betriebsumgebung</t>
  </si>
  <si>
    <t>Während des Unterstützungszeitraums aktualisiert (Art. 13 Abs. 3)</t>
  </si>
  <si>
    <t>S05</t>
  </si>
  <si>
    <t>Systematische Dokumentation der Cybersicherheitsaspekte</t>
  </si>
  <si>
    <t>CRA Art. 13 Abs. 7</t>
  </si>
  <si>
    <t>Alle relevanten Aspekte inkl. bekannter Schwachstellen dokumentiert</t>
  </si>
  <si>
    <t>Informationen Dritter einbezogen; Risikobewertung nachgeführt</t>
  </si>
  <si>
    <t>Y01</t>
  </si>
  <si>
    <t>Perimeter- und physische Zutrittskontrolle</t>
  </si>
  <si>
    <t>CIR 13.3 · DORA Art. 9 Abs. 4 Buchst. c</t>
  </si>
  <si>
    <t>Zutrittskonzept mit Zonen, Berechtigungen und Protokollierung</t>
  </si>
  <si>
    <t>Zutrittsrechte rezertifiziert; Protokolle ausgewertet</t>
  </si>
  <si>
    <t>Y02</t>
  </si>
  <si>
    <t>Schutz vor physischen und umfeldbedingten Bedrohungen</t>
  </si>
  <si>
    <t>CIR 13.2</t>
  </si>
  <si>
    <t>Bedrohungsanalyse (Feuer, Wasser, Klima, Zutritt) und Massnahmen dokumentiert</t>
  </si>
  <si>
    <t>Schutzmassnahmen periodisch geprüft und gewartet</t>
  </si>
  <si>
    <t>Y03</t>
  </si>
  <si>
    <t>Unterstützende Versorgungsleistungen abgesichert</t>
  </si>
  <si>
    <t>CIR 13.1</t>
  </si>
  <si>
    <t>Strom, Kühlung, Telekommunikation: Redundanz und Überwachung dokumentiert</t>
  </si>
  <si>
    <t>Notstromversorgung regelmässig getestet; Testprotokolle liegen vor</t>
  </si>
  <si>
    <t>Y04</t>
  </si>
  <si>
    <t>Besucher- und Fremdfirmenmanagement</t>
  </si>
  <si>
    <t>CIR 11.1.2 Buchst. a · CIR 13.3</t>
  </si>
  <si>
    <t>Registrierung, Begleitung und Ausweispflicht geregelt</t>
  </si>
  <si>
    <t>Y05</t>
  </si>
  <si>
    <t>Sichere Entsorgung von Datenträgern und Geräten</t>
  </si>
  <si>
    <t>CIR 12.2 · CIR 12.5</t>
  </si>
  <si>
    <t>Entsorgungsverfahren mit Löschnachweis</t>
  </si>
  <si>
    <t>Vernichtungsnachweise externer Dienstleister archiviert</t>
  </si>
  <si>
    <t>PR01</t>
  </si>
  <si>
    <t>Angemessenes Cybersicherheitsniveau by Design</t>
  </si>
  <si>
    <t>CRA Anh. I Teil I Nr. 1</t>
  </si>
  <si>
    <t>Nachweis, dass Konzeption, Entwicklung und Herstellung risikoangemessen erfolgten</t>
  </si>
  <si>
    <t>Begründung je Produktlinie dokumentiert und in technischer Dokumentation belegt</t>
  </si>
  <si>
    <t>PR02</t>
  </si>
  <si>
    <t>Keine bekannten ausnutzbaren Schwachstellen bei Bereitstellung</t>
  </si>
  <si>
    <t>CRA Anh. I Teil I Nr. 2 Buchst. a</t>
  </si>
  <si>
    <t>Prüfung vor Inverkehrbringen dokumentiert</t>
  </si>
  <si>
    <t>In Release-Gate verankert; Ausnahmen nicht zulässig</t>
  </si>
  <si>
    <t>PR03</t>
  </si>
  <si>
    <t>Sichere Standardkonfiguration und Zurücksetzbarkeit</t>
  </si>
  <si>
    <t>CRA Anh. I Teil I Nr. 2 Buchst. b</t>
  </si>
  <si>
    <t>Auslieferungszustand dokumentiert; Reset auf Ursprungszustand möglich</t>
  </si>
  <si>
    <t>Abweichende Vereinbarungen bei massgeschneiderten Produkten dokumentiert</t>
  </si>
  <si>
    <t>PR04</t>
  </si>
  <si>
    <t>Behebbarkeit durch Sicherheitsaktualisierungen, ggf. automatisch</t>
  </si>
  <si>
    <t>CRA Anh. I Teil I Nr. 2 Buchst. c</t>
  </si>
  <si>
    <t>Update-Mechanismus vorhanden; Nutzerinformation über verfügbare Updates</t>
  </si>
  <si>
    <t>Automatische Updates als Standardeinstellung mit Opt-out und Verschiebemöglichkeit</t>
  </si>
  <si>
    <t>PR05</t>
  </si>
  <si>
    <t>Schutz vor unbefugtem Zugriff, Meldung unbefugter Zugriffe</t>
  </si>
  <si>
    <t>CRA Anh. I Teil I Nr. 2 Buchst. d</t>
  </si>
  <si>
    <t>Authentifizierungs-, Identitäts- oder Zugangsverwaltung implementiert</t>
  </si>
  <si>
    <t>Meldung möglicherweise unbefugter Zugriffe implementiert</t>
  </si>
  <si>
    <t>PR06</t>
  </si>
  <si>
    <t>Vertraulichkeit gespeicherter und übertragener Daten</t>
  </si>
  <si>
    <t>CRA Anh. I Teil I Nr. 2 Buchst. e</t>
  </si>
  <si>
    <t>Verschlüsselung relevanter Daten at rest, in use und in transit</t>
  </si>
  <si>
    <t>Verfahren am Stand der Technik; Schlüsselschutz belegt</t>
  </si>
  <si>
    <t>PR07</t>
  </si>
  <si>
    <t>Integrität von Daten, Befehlen, Programmen und Konfiguration</t>
  </si>
  <si>
    <t>CRA Anh. I Teil I Nr. 2 Buchst. f</t>
  </si>
  <si>
    <t>Integritätsschutzmechanismen implementiert und dokumentiert</t>
  </si>
  <si>
    <t>Unbefugte Änderungen werden erkannt und dem Nutzer gemeldet</t>
  </si>
  <si>
    <t>PR08</t>
  </si>
  <si>
    <t>Datenminimierung</t>
  </si>
  <si>
    <t>CRA Anh. I Teil I Nr. 2 Buchst. g</t>
  </si>
  <si>
    <t>Verarbeitete Daten auf das für die Zweckbestimmung Erforderliche begrenzt</t>
  </si>
  <si>
    <t>Begründung je Datenkategorie dokumentiert</t>
  </si>
  <si>
    <t>PR09</t>
  </si>
  <si>
    <t>Verfügbarkeit wesentlicher Funktionen, auch nach Vorfall</t>
  </si>
  <si>
    <t>CRA Anh. I Teil I Nr. 2 Buchst. h</t>
  </si>
  <si>
    <t>Abwehr- und Eindämmungsmassnahmen gegen Verfügbarkeitsangriffe implementiert</t>
  </si>
  <si>
    <t>Wirksamkeit getestet (z. B. DoS-Resilienz)</t>
  </si>
  <si>
    <t>PR10</t>
  </si>
  <si>
    <t>Keine negativen Auswirkungen auf andere Geräte oder Netze</t>
  </si>
  <si>
    <t>CRA Anh. I Teil I Nr. 2 Buchst. i</t>
  </si>
  <si>
    <t>Analyse möglicher Rückwirkungen dokumentiert</t>
  </si>
  <si>
    <t>Getestet: Produkt beeinträchtigt fremde Dienste nicht</t>
  </si>
  <si>
    <t>PR11</t>
  </si>
  <si>
    <t>Minimierung der Angriffsflächen, auch an externen Schnittstellen</t>
  </si>
  <si>
    <t>CRA Anh. I Teil I Nr. 2 Buchst. j</t>
  </si>
  <si>
    <t>Schnittstellen inventarisiert; nicht benötigte deaktiviert</t>
  </si>
  <si>
    <t>Angriffsflächenanalyse dokumentiert und bei Releases wiederholt</t>
  </si>
  <si>
    <t>PR12</t>
  </si>
  <si>
    <t>Minderung der Auswirkungen von Sicherheitsvorfällen</t>
  </si>
  <si>
    <t>CRA Anh. I Teil I Nr. 2 Buchst. k</t>
  </si>
  <si>
    <t>Mechanismen zur Schadensbegrenzung (z. B. Sandboxing, Rechtetrennung) implementiert</t>
  </si>
  <si>
    <t>Wirksamkeit im Test belegt</t>
  </si>
  <si>
    <t>PR13</t>
  </si>
  <si>
    <t>Protokollierung und Überwachung sicherheitsrelevanter Vorgänge</t>
  </si>
  <si>
    <t>CRA Anh. I Teil I Nr. 2 Buchst. l</t>
  </si>
  <si>
    <t>Aufzeichnung von Zugriff auf Daten, Dienste und Funktionen implementiert</t>
  </si>
  <si>
    <t>Opt-out-Möglichkeit und Nutzerinformation gemäss Buchst. l umgesetzt</t>
  </si>
  <si>
    <t>PR14</t>
  </si>
  <si>
    <t>Sichere und einfache Löschung aller Daten und Einstellungen</t>
  </si>
  <si>
    <t>CRA Anh. I Teil I Nr. 2 Buchst. m</t>
  </si>
  <si>
    <t>Löschfunktion implementiert und dokumentiert</t>
  </si>
  <si>
    <t>Auch Übertragbarkeit auf andere Produkte berücksichtigt</t>
  </si>
  <si>
    <t>CF01</t>
  </si>
  <si>
    <t>Technische Dokumentation erstellt und gepflegt</t>
  </si>
  <si>
    <t>CRA Art. 31 · Anh. VII</t>
  </si>
  <si>
    <t>Dokumentation nach Anhang VII vollständig</t>
  </si>
  <si>
    <t>Mindestens 10 Jahre bzw. Unterstützungszeitraum aufbewahrt (Art. 13 Abs. 13)</t>
  </si>
  <si>
    <t>CF02</t>
  </si>
  <si>
    <t>Konformitätsbewertungsverfahren durchgeführt</t>
  </si>
  <si>
    <t>CRA Art. 32</t>
  </si>
  <si>
    <t>Verfahren passend zur Produktklasse (Art. 7, Art. 8) gewählt und durchlaufen</t>
  </si>
  <si>
    <t>Bei wichtigen/kritischen Produkten notifizierte Stelle einbezogen</t>
  </si>
  <si>
    <t>CF03</t>
  </si>
  <si>
    <t>EU-Konformitätserklärung ausgestellt</t>
  </si>
  <si>
    <t>CRA Art. 28</t>
  </si>
  <si>
    <t>Erklärung ausgestellt und verfügbar</t>
  </si>
  <si>
    <t>Aufbewahrung mind. 10 Jahre bzw. Unterstützungszeitraum</t>
  </si>
  <si>
    <t>CF04</t>
  </si>
  <si>
    <t>CE-Kennzeichnung korrekt angebracht</t>
  </si>
  <si>
    <t>CRA Art. 29, Art. 30</t>
  </si>
  <si>
    <t>Kennzeichnung nach den Vorschriften angebracht</t>
  </si>
  <si>
    <t>Prozesskontrolle verhindert Anbringung ohne abgeschlossene Bewertung</t>
  </si>
  <si>
    <t>CF05</t>
  </si>
  <si>
    <t>Nutzerinformationen und Anleitungen beigefügt</t>
  </si>
  <si>
    <t>CRA Art. 13 Abs. 18 · Anh. II</t>
  </si>
  <si>
    <t>Informationen nach Anhang II in verständlicher Sprache beigefügt</t>
  </si>
  <si>
    <t>Mind. 10 Jahre bzw. Unterstützungszeitraum verfügbar, auch online</t>
  </si>
  <si>
    <t>CF06</t>
  </si>
  <si>
    <t>Enddatum des Unterstützungszeitraums beim Kauf angegeben</t>
  </si>
  <si>
    <t>CRA Art. 13 Abs. 19</t>
  </si>
  <si>
    <t>Angabe von Monat und Jahr leicht zugänglich am Produkt/Verpackung/digital</t>
  </si>
  <si>
    <t>Nutzerbenachrichtigung bei Erreichen des Endes implementiert</t>
  </si>
  <si>
    <t>CF07</t>
  </si>
  <si>
    <t>Pflichten der Bevollmächtigten geregelt</t>
  </si>
  <si>
    <t>CRA Art. 18</t>
  </si>
  <si>
    <t>Mandat schriftlich erteilt und Umfang dokumentiert</t>
  </si>
  <si>
    <t>Bevollmächtigter erfüllt Dokumentations- und Kooperationspflichten nachweislich</t>
  </si>
  <si>
    <t>CF08</t>
  </si>
  <si>
    <t>Pflichten als Einführer erfüllt</t>
  </si>
  <si>
    <t>CRA Art. 19, Art. 21</t>
  </si>
  <si>
    <t>Prüfung vor Inverkehrbringen: Konformitätsbewertung, CE, Dokumentation</t>
  </si>
  <si>
    <t>Bei Verdacht auf Nichtkonformität: Inverkehrbringen unterlassen und gemeldet</t>
  </si>
  <si>
    <t>CF09</t>
  </si>
  <si>
    <t>Pflichten als Händler erfüllt</t>
  </si>
  <si>
    <t>CRA Art. 20, Art. 21</t>
  </si>
  <si>
    <t>Sorgfaltsprüfung: CE-Kennzeichnung und Nutzerinformationen vorhanden</t>
  </si>
  <si>
    <t>Lager- und Transportbedingungen gefährden Konformität nachweislich nicht</t>
  </si>
  <si>
    <t>CF10</t>
  </si>
  <si>
    <t>Rolle als Hersteller bei wesentlicher Änderung erkannt</t>
  </si>
  <si>
    <t>CRA Art. 22</t>
  </si>
  <si>
    <t>Kriterien für wesentliche Änderung definiert und angewandt</t>
  </si>
  <si>
    <t>Bei Auslösung: vollständige Herstellerpflichten übernommen und dokumentiert</t>
  </si>
  <si>
    <t>CF11</t>
  </si>
  <si>
    <t>Identifizierung der Wirtschaftsakteure</t>
  </si>
  <si>
    <t>CRA Art. 23</t>
  </si>
  <si>
    <t>Lieferanten und Abnehmer identifizierbar dokumentiert</t>
  </si>
  <si>
    <t>Auskunftsfähig gegenüber Marktüberwachungsbehörden</t>
  </si>
  <si>
    <t>CF12</t>
  </si>
  <si>
    <t>Pflichten der Verwalter quelloffener Software</t>
  </si>
  <si>
    <t>CRA Art. 24</t>
  </si>
  <si>
    <t>Sofern zutreffend: Cybersicherheitsstrategie dokumentiert</t>
  </si>
  <si>
    <t>Kooperation mit Marktüberwachungsbehörden geregelt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</si>
</sst>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2">
    <font>
      <sz val="11.0"/>
      <color theme="1"/>
      <name val="Calibri"/>
      <scheme val="minor"/>
    </font>
    <font>
      <b/>
      <sz val="14.0"/>
      <color rgb="FF1F3864"/>
      <name val="Arial"/>
    </font>
    <font>
      <sz val="9.0"/>
      <color rgb="FF808080"/>
      <name val="Arial"/>
    </font>
    <font>
      <sz val="10.0"/>
      <color rgb="FF808080"/>
      <name val="Arial"/>
    </font>
    <font>
      <b/>
      <sz val="16.0"/>
      <color rgb="FF1F3864"/>
      <name val="Arial"/>
    </font>
    <font>
      <b/>
      <sz val="10.0"/>
      <color rgb="FFFFFFFF"/>
      <name val="Arial"/>
    </font>
    <font>
      <b/>
      <sz val="11.0"/>
      <color rgb="FF1F3864"/>
      <name val="Arial"/>
    </font>
    <font>
      <sz val="10.0"/>
      <color rgb="FF000000"/>
      <name val="Arial"/>
    </font>
    <font>
      <b/>
      <sz val="10.0"/>
      <color rgb="FF000000"/>
      <name val="Arial"/>
    </font>
    <font>
      <b/>
      <sz val="9.0"/>
      <color rgb="FFFFFFFF"/>
      <name val="Arial"/>
    </font>
    <font>
      <sz val="10.0"/>
      <color rgb="FFC00000"/>
      <name val="Arial"/>
    </font>
    <font>
      <i/>
      <sz val="9.0"/>
      <color rgb="FF808080"/>
      <name val="Arial"/>
    </font>
    <font>
      <b/>
      <sz val="10.0"/>
      <color rgb="FF0000FF"/>
      <name val="Arial"/>
    </font>
    <font>
      <sz val="9.0"/>
      <color rgb="FF595959"/>
      <name val="Arial"/>
    </font>
    <font>
      <b/>
      <i/>
      <sz val="9.0"/>
      <color rgb="FF0000FF"/>
      <name val="Arial"/>
    </font>
    <font>
      <sz val="9.0"/>
      <color rgb="FF000000"/>
      <name val="Arial"/>
    </font>
    <font>
      <b/>
      <sz val="9.0"/>
      <color rgb="FF000000"/>
      <name val="Arial"/>
    </font>
    <font>
      <i/>
      <sz val="9.0"/>
      <color rgb="FF0000FF"/>
      <name val="Arial"/>
    </font>
    <font>
      <b/>
      <sz val="9.0"/>
      <color rgb="FF0000FF"/>
      <name val="Arial"/>
    </font>
    <font>
      <sz val="9.0"/>
      <color rgb="FF0000FF"/>
      <name val="Arial"/>
    </font>
    <font/>
    <font>
      <b/>
      <sz val="10.0"/>
      <color rgb="FFC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1F3864"/>
        <bgColor rgb="FF1F3864"/>
      </patternFill>
    </fill>
    <fill>
      <patternFill patternType="solid">
        <fgColor rgb="FFFFFF00"/>
        <bgColor rgb="FFFFFF00"/>
      </patternFill>
    </fill>
  </fills>
  <borders count="5">
    <border/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  <border>
      <left style="thin">
        <color rgb="FFBFBFBF"/>
      </left>
      <top style="thin">
        <color rgb="FFBFBFBF"/>
      </top>
      <bottom style="thin">
        <color rgb="FFBFBFBF"/>
      </bottom>
    </border>
    <border>
      <top style="thin">
        <color rgb="FFBFBFBF"/>
      </top>
      <bottom style="thin">
        <color rgb="FFBFBFBF"/>
      </bottom>
    </border>
    <border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borderId="0" fillId="0" fontId="0" numFmtId="0" applyAlignment="1" applyFont="1"/>
  </cellStyleXfs>
  <cellXfs count="3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1" fillId="2" fontId="5" numFmtId="0" xfId="0" applyAlignment="1" applyBorder="1" applyFill="1" applyFont="1">
      <alignment horizontal="center" shrinkToFit="0" vertical="center" wrapText="0"/>
    </xf>
    <xf borderId="0" fillId="0" fontId="6" numFmtId="0" xfId="0" applyAlignment="1" applyFont="1">
      <alignment shrinkToFit="0" vertical="bottom" wrapText="0"/>
    </xf>
    <xf borderId="0" fillId="0" fontId="7" numFmtId="0" xfId="0" applyAlignment="1" applyFont="1">
      <alignment shrinkToFit="0" vertical="bottom" wrapText="0"/>
    </xf>
    <xf borderId="1" fillId="0" fontId="8" numFmtId="0" xfId="0" applyAlignment="1" applyBorder="1" applyFont="1">
      <alignment horizontal="center" shrinkToFit="0" vertical="center" wrapText="0"/>
    </xf>
    <xf borderId="1" fillId="2" fontId="9" numFmtId="0" xfId="0" applyAlignment="1" applyBorder="1" applyFill="1" applyFont="1">
      <alignment horizontal="center" shrinkToFit="0" vertical="center" wrapText="1"/>
    </xf>
    <xf borderId="1" fillId="0" fontId="8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shrinkToFit="0" vertical="top" wrapText="1"/>
    </xf>
    <xf borderId="1" fillId="0" fontId="10" numFmtId="0" xfId="0" applyAlignment="1" applyBorder="1" applyFont="1">
      <alignment shrinkToFit="0" vertical="top" wrapText="1"/>
    </xf>
    <xf borderId="1" fillId="0" fontId="11" numFmtId="0" xfId="0" applyAlignment="1" applyBorder="1" applyFont="1">
      <alignment shrinkToFit="0" vertical="top" wrapText="1"/>
    </xf>
    <xf borderId="1" fillId="3" fontId="12" numFmtId="0" xfId="0" applyAlignment="1" applyBorder="1" applyFill="1" applyFont="1">
      <alignment horizontal="center" shrinkToFit="0" vertical="center" wrapText="0"/>
    </xf>
    <xf borderId="1" fillId="0" fontId="11" numFmtId="0" xfId="0" applyAlignment="1" applyBorder="1" applyFont="1">
      <alignment horizontal="center" shrinkToFit="0" vertical="center" wrapText="0"/>
    </xf>
    <xf borderId="0" fillId="0" fontId="13" numFmtId="0" xfId="0" applyAlignment="1" applyFont="1">
      <alignment shrinkToFit="0" vertical="bottom" wrapText="0"/>
    </xf>
    <xf borderId="1" fillId="3" fontId="14" numFmtId="0" xfId="0" applyAlignment="1" applyBorder="1" applyFill="1" applyFont="1">
      <alignment horizontal="center" shrinkToFit="0" vertical="center" wrapText="0"/>
    </xf>
    <xf borderId="1" fillId="0" fontId="15" numFmtId="0" xfId="0" applyAlignment="1" applyBorder="1" applyFont="1">
      <alignment horizontal="center" shrinkToFit="0" vertical="center" wrapText="0"/>
    </xf>
    <xf borderId="1" fillId="0" fontId="16" numFmtId="0" xfId="0" applyAlignment="1" applyBorder="1" applyFont="1">
      <alignment horizontal="center" shrinkToFit="0" vertical="center" wrapText="0"/>
    </xf>
    <xf borderId="1" fillId="3" fontId="17" numFmtId="0" xfId="0" applyAlignment="1" applyBorder="1" applyFill="1" applyFont="1">
      <alignment shrinkToFit="0" vertical="top" wrapText="1"/>
    </xf>
    <xf borderId="1" fillId="0" fontId="15" numFmtId="0" xfId="0" applyAlignment="1" applyBorder="1" applyFont="1">
      <alignment shrinkToFit="0" vertical="top" wrapText="1"/>
    </xf>
    <xf borderId="1" fillId="3" fontId="18" numFmtId="0" xfId="0" applyAlignment="1" applyBorder="1" applyFill="1" applyFont="1">
      <alignment horizontal="center" shrinkToFit="0" vertical="center" wrapText="0"/>
    </xf>
    <xf borderId="1" fillId="3" fontId="19" numFmtId="0" xfId="0" applyAlignment="1" applyBorder="1" applyFill="1" applyFont="1">
      <alignment shrinkToFit="0" vertical="top" wrapText="1"/>
    </xf>
    <xf borderId="2" fillId="2" fontId="5" numFmtId="0" xfId="0" applyAlignment="1" applyBorder="1" applyFill="1" applyFont="1">
      <alignment horizontal="center" shrinkToFit="0" vertical="center" wrapText="0"/>
    </xf>
    <xf borderId="3" fillId="0" fontId="20" numFmtId="0" xfId="0" applyBorder="1" applyFont="1"/>
    <xf borderId="4" fillId="0" fontId="20" numFmtId="0" xfId="0" applyBorder="1" applyFont="1"/>
    <xf borderId="2" fillId="0" fontId="7" numFmtId="0" xfId="0" applyAlignment="1" applyBorder="1" applyFont="1">
      <alignment shrinkToFit="0" vertical="top" wrapText="1"/>
    </xf>
    <xf borderId="0" fillId="0" fontId="21" numFmtId="0" xfId="0" applyAlignment="1" applyFont="1">
      <alignment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center" shrinkToFit="0" vertical="center" wrapText="0"/>
    </xf>
  </cellXfs>
  <cellStyles count="1">
    <cellStyle xfId="0" name="Normal" builtinId="0"/>
  </cellStyles>
  <dxfs count="4">
    <dxf>
      <font/>
      <fill>
        <patternFill patternType="solid">
          <fgColor rgb="FFF8CBAD"/>
          <bgColor rgb="FFF8CBAD"/>
        </patternFill>
      </fill>
      <border/>
    </dxf>
    <dxf>
      <font/>
      <fill>
        <patternFill patternType="solid">
          <fgColor rgb="FFFFE699"/>
          <bgColor rgb="FFFFE699"/>
        </patternFill>
      </fill>
      <border/>
    </dxf>
    <dxf>
      <font/>
      <fill>
        <patternFill patternType="solid">
          <fgColor rgb="FFC6E0B4"/>
          <bgColor rgb="FFC6E0B4"/>
        </patternFill>
      </fill>
      <border/>
    </dxf>
    <dxf>
      <font/>
      <fill>
        <patternFill patternType="solid">
          <fgColor rgb="FFEDEDED"/>
          <bgColor rgb="FFEDEDED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130.0"/>
    <col customWidth="1" min="3" max="26" width="8.71"/>
  </cols>
  <sheetData>
    <row r="2">
      <c r="B2" s="4" t="s">
        <v>2</v>
      </c>
    </row>
    <row r="3">
      <c r="B3" s="3" t="s">
        <v>10</v>
      </c>
    </row>
    <row r="5">
      <c r="B5" s="6" t="s">
        <v>11</v>
      </c>
    </row>
    <row r="6">
      <c r="B6" s="7" t="s">
        <v>15</v>
      </c>
    </row>
    <row r="7">
      <c r="B7" s="7" t="s">
        <v>16</v>
      </c>
    </row>
    <row r="8">
      <c r="B8" s="7" t="s">
        <v>17</v>
      </c>
    </row>
    <row r="9">
      <c r="B9" s="7"/>
    </row>
    <row r="10">
      <c r="B10" s="6" t="s">
        <v>18</v>
      </c>
    </row>
    <row r="11">
      <c r="B11" s="7" t="s">
        <v>19</v>
      </c>
    </row>
    <row r="12">
      <c r="B12" s="7" t="s">
        <v>20</v>
      </c>
    </row>
    <row r="13">
      <c r="B13" s="7" t="s">
        <v>21</v>
      </c>
    </row>
    <row r="14">
      <c r="B14" s="7"/>
    </row>
    <row r="15">
      <c r="B15" s="6" t="s">
        <v>24</v>
      </c>
    </row>
    <row r="16">
      <c r="B16" s="7" t="s">
        <v>26</v>
      </c>
    </row>
    <row r="17">
      <c r="B17" s="7"/>
    </row>
    <row r="18">
      <c r="B18" s="6" t="s">
        <v>27</v>
      </c>
    </row>
    <row r="19">
      <c r="B19" s="7" t="s">
        <v>29</v>
      </c>
    </row>
    <row r="20">
      <c r="B20" s="7" t="s">
        <v>31</v>
      </c>
    </row>
    <row r="21" ht="15.75" customHeight="1">
      <c r="B21" s="7" t="s">
        <v>34</v>
      </c>
    </row>
    <row r="22" ht="15.75" customHeight="1">
      <c r="B22" s="7"/>
    </row>
    <row r="23" ht="15.75" customHeight="1">
      <c r="B23" s="6" t="s">
        <v>37</v>
      </c>
    </row>
    <row r="24" ht="15.75" customHeight="1">
      <c r="B24" s="7" t="s">
        <v>39</v>
      </c>
    </row>
    <row r="25" ht="15.75" customHeight="1">
      <c r="B25" s="7" t="s">
        <v>42</v>
      </c>
    </row>
    <row r="26" ht="15.75" customHeight="1">
      <c r="B26" s="7" t="s">
        <v>45</v>
      </c>
    </row>
    <row r="27" ht="15.75" customHeight="1">
      <c r="B27" s="7" t="s">
        <v>47</v>
      </c>
    </row>
    <row r="28" ht="15.75" customHeight="1">
      <c r="B28" s="7" t="s">
        <v>49</v>
      </c>
    </row>
    <row r="29" ht="15.75" customHeight="1">
      <c r="B29" s="7"/>
    </row>
    <row r="30" ht="15.75" customHeight="1">
      <c r="B30" s="6" t="s">
        <v>51</v>
      </c>
    </row>
    <row r="31" ht="15.75" customHeight="1">
      <c r="B31" s="7" t="s">
        <v>53</v>
      </c>
    </row>
    <row r="32" ht="15.75" customHeight="1">
      <c r="B32" s="7" t="s">
        <v>56</v>
      </c>
    </row>
    <row r="33" ht="15.75" customHeight="1">
      <c r="B33" s="7" t="s">
        <v>58</v>
      </c>
    </row>
    <row r="34" ht="15.75" customHeight="1">
      <c r="B34" s="7" t="s">
        <v>60</v>
      </c>
    </row>
    <row r="35" ht="15.75" customHeight="1">
      <c r="B35" s="7" t="s">
        <v>61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3" width="14.0"/>
    <col customWidth="1" min="4" max="4" width="105.0"/>
    <col customWidth="1" min="5" max="26" width="8.71"/>
  </cols>
  <sheetData>
    <row r="2">
      <c r="B2" s="1" t="s">
        <v>1</v>
      </c>
    </row>
    <row r="3">
      <c r="B3" s="3" t="s">
        <v>5</v>
      </c>
    </row>
    <row r="5">
      <c r="B5" s="5" t="s">
        <v>8</v>
      </c>
      <c r="C5" s="5" t="s">
        <v>23</v>
      </c>
      <c r="D5" s="5" t="s">
        <v>25</v>
      </c>
    </row>
    <row r="6">
      <c r="B6" s="10" t="s">
        <v>32</v>
      </c>
      <c r="C6" s="14" t="s">
        <v>63</v>
      </c>
      <c r="D6" s="11" t="s">
        <v>69</v>
      </c>
    </row>
    <row r="7">
      <c r="B7" s="10" t="s">
        <v>35</v>
      </c>
      <c r="C7" s="14" t="s">
        <v>63</v>
      </c>
      <c r="D7" s="11" t="s">
        <v>78</v>
      </c>
    </row>
    <row r="8">
      <c r="B8" s="10" t="s">
        <v>36</v>
      </c>
      <c r="C8" s="14" t="s">
        <v>63</v>
      </c>
      <c r="D8" s="11" t="s">
        <v>83</v>
      </c>
    </row>
    <row r="10">
      <c r="B10" s="6" t="s">
        <v>86</v>
      </c>
    </row>
    <row r="11">
      <c r="B11" s="16" t="s">
        <v>87</v>
      </c>
    </row>
    <row r="12">
      <c r="B12" s="16" t="s">
        <v>88</v>
      </c>
    </row>
    <row r="13">
      <c r="B13" s="16" t="s">
        <v>89</v>
      </c>
    </row>
    <row r="14">
      <c r="B14" s="16" t="s">
        <v>90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ataValidations>
    <dataValidation type="list" allowBlank="1" sqref="C6:C8">
      <formula1>"Ja,Nein"</formula1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8.0"/>
    <col customWidth="1" min="3" max="3" width="22.0"/>
    <col customWidth="1" min="4" max="4" width="70.0"/>
    <col customWidth="1" min="5" max="5" width="58.0"/>
    <col customWidth="1" min="6" max="26" width="8.71"/>
  </cols>
  <sheetData>
    <row r="2">
      <c r="B2" s="1" t="s">
        <v>3</v>
      </c>
    </row>
    <row r="3">
      <c r="B3" s="3" t="s">
        <v>6</v>
      </c>
    </row>
    <row r="5">
      <c r="B5" s="5" t="s">
        <v>9</v>
      </c>
      <c r="C5" s="5" t="s">
        <v>12</v>
      </c>
      <c r="D5" s="5" t="s">
        <v>13</v>
      </c>
      <c r="E5" s="5" t="s">
        <v>14</v>
      </c>
    </row>
    <row r="6" ht="31.5" customHeight="1">
      <c r="B6" s="8">
        <v>0.0</v>
      </c>
      <c r="C6" s="10" t="s">
        <v>22</v>
      </c>
      <c r="D6" s="11" t="s">
        <v>33</v>
      </c>
      <c r="E6" s="12" t="s">
        <v>44</v>
      </c>
    </row>
    <row r="7" ht="31.5" customHeight="1">
      <c r="B7" s="8">
        <v>1.0</v>
      </c>
      <c r="C7" s="10" t="s">
        <v>67</v>
      </c>
      <c r="D7" s="11" t="s">
        <v>68</v>
      </c>
      <c r="E7" s="12" t="s">
        <v>70</v>
      </c>
    </row>
    <row r="8" ht="31.5" customHeight="1">
      <c r="B8" s="8">
        <v>2.0</v>
      </c>
      <c r="C8" s="10" t="s">
        <v>71</v>
      </c>
      <c r="D8" s="11" t="s">
        <v>73</v>
      </c>
      <c r="E8" s="12" t="s">
        <v>75</v>
      </c>
    </row>
    <row r="9" ht="31.5" customHeight="1">
      <c r="B9" s="8">
        <v>3.0</v>
      </c>
      <c r="C9" s="10" t="s">
        <v>79</v>
      </c>
      <c r="D9" s="11" t="s">
        <v>80</v>
      </c>
      <c r="E9" s="12" t="s">
        <v>81</v>
      </c>
    </row>
    <row r="10" ht="31.5" customHeight="1">
      <c r="B10" s="8">
        <v>4.0</v>
      </c>
      <c r="C10" s="10" t="s">
        <v>82</v>
      </c>
      <c r="D10" s="11" t="s">
        <v>84</v>
      </c>
      <c r="E10" s="12" t="s">
        <v>85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3.0" ySplit="5.0" topLeftCell="D6" activePane="bottomRight" state="frozen"/>
      <selection activeCell="D1" sqref="D1" pane="topRight"/>
      <selection activeCell="A6" sqref="A6" pane="bottomLeft"/>
      <selection activeCell="D6" sqref="D6" pane="bottomRight"/>
    </sheetView>
  </sheetViews>
  <sheetFormatPr customHeight="1" defaultColWidth="14.43" defaultRowHeight="15.0"/>
  <cols>
    <col customWidth="1" min="1" max="1" width="7.0"/>
    <col customWidth="1" min="2" max="2" width="18.0"/>
    <col customWidth="1" min="3" max="3" width="46.0"/>
    <col customWidth="1" min="4" max="6" width="6.0"/>
    <col customWidth="1" min="7" max="7" width="44.0"/>
    <col customWidth="1" min="8" max="8" width="15.0"/>
    <col customWidth="1" min="9" max="10" width="46.0"/>
    <col customWidth="1" min="11" max="11" width="15.0"/>
    <col customWidth="1" min="12" max="13" width="9.0"/>
    <col customWidth="1" min="14" max="14" width="8.0"/>
    <col customWidth="1" min="15" max="15" width="16.0"/>
    <col customWidth="1" min="16" max="16" width="30.0"/>
    <col customWidth="1" min="17" max="17" width="14.0"/>
    <col customWidth="1" min="18" max="18" width="12.0"/>
    <col customWidth="1" min="19" max="26" width="8.71"/>
  </cols>
  <sheetData>
    <row r="1">
      <c r="A1" s="1" t="s">
        <v>0</v>
      </c>
    </row>
    <row r="2">
      <c r="A2" s="2" t="s">
        <v>4</v>
      </c>
    </row>
    <row r="5" ht="30.0" customHeight="1">
      <c r="A5" s="9" t="s">
        <v>7</v>
      </c>
      <c r="B5" s="9" t="s">
        <v>28</v>
      </c>
      <c r="C5" s="9" t="s">
        <v>30</v>
      </c>
      <c r="D5" s="9" t="s">
        <v>32</v>
      </c>
      <c r="E5" s="9" t="s">
        <v>35</v>
      </c>
      <c r="F5" s="9" t="s">
        <v>36</v>
      </c>
      <c r="G5" s="9" t="s">
        <v>38</v>
      </c>
      <c r="H5" s="9" t="s">
        <v>40</v>
      </c>
      <c r="I5" s="9" t="s">
        <v>41</v>
      </c>
      <c r="J5" s="9" t="s">
        <v>43</v>
      </c>
      <c r="K5" s="9" t="s">
        <v>46</v>
      </c>
      <c r="L5" s="9" t="s">
        <v>48</v>
      </c>
      <c r="M5" s="9" t="s">
        <v>50</v>
      </c>
      <c r="N5" s="9" t="s">
        <v>52</v>
      </c>
      <c r="O5" s="9" t="s">
        <v>54</v>
      </c>
      <c r="P5" s="9" t="s">
        <v>55</v>
      </c>
      <c r="Q5" s="9" t="s">
        <v>57</v>
      </c>
      <c r="R5" s="9" t="s">
        <v>59</v>
      </c>
    </row>
    <row r="6" ht="42.0" customHeight="1">
      <c r="A6" s="13" t="s">
        <v>62</v>
      </c>
      <c r="B6" s="13" t="s">
        <v>64</v>
      </c>
      <c r="C6" s="13" t="s">
        <v>65</v>
      </c>
      <c r="D6" s="15" t="s">
        <v>66</v>
      </c>
      <c r="E6" s="15"/>
      <c r="F6" s="15"/>
      <c r="G6" s="13" t="s">
        <v>72</v>
      </c>
      <c r="H6" s="13" t="s">
        <v>74</v>
      </c>
      <c r="I6" s="13" t="s">
        <v>76</v>
      </c>
      <c r="J6" s="13" t="s">
        <v>77</v>
      </c>
      <c r="K6" s="15" t="str">
        <f>IF(OR(AND($D6="X",Anwendbarkeit!$C$6="Ja"),AND($E6="X",Anwendbarkeit!$C$7="Ja"),AND($F6="X",Anwendbarkeit!$C$8="Ja")),"relevant","nicht anwendbar")</f>
        <v>relevant</v>
      </c>
      <c r="L6" s="17">
        <v>2.0</v>
      </c>
      <c r="M6" s="17">
        <v>4.0</v>
      </c>
      <c r="N6" s="18">
        <f t="shared" ref="N6:N155" si="1">IF($K6&lt;&gt;"relevant","",IF($L6="","",MAX(0,$M6-$L6)))</f>
        <v>2</v>
      </c>
      <c r="O6" s="19" t="str">
        <f t="shared" ref="O6:O155" si="2">IF($K6&lt;&gt;"relevant","",IF($L6="","noch nicht bewertet",IF($N6=0,"erfüllt",IF(AND($H6="Hard-Trigger",$N6&gt;=2),"1 · sofort",IF($H6="Hard-Trigger","2 · hoch",IF($N6&gt;=2,"3 · mittel","4 · niedrig"))))))</f>
        <v>1 · sofort</v>
      </c>
      <c r="P6" s="20" t="s">
        <v>91</v>
      </c>
      <c r="Q6" s="20" t="s">
        <v>92</v>
      </c>
      <c r="R6" s="20" t="s">
        <v>93</v>
      </c>
    </row>
    <row r="7" ht="42.0" customHeight="1">
      <c r="A7" s="21" t="s">
        <v>94</v>
      </c>
      <c r="B7" s="21" t="s">
        <v>95</v>
      </c>
      <c r="C7" s="21" t="s">
        <v>96</v>
      </c>
      <c r="D7" s="18" t="s">
        <v>66</v>
      </c>
      <c r="E7" s="18" t="s">
        <v>66</v>
      </c>
      <c r="F7" s="18"/>
      <c r="G7" s="21" t="s">
        <v>97</v>
      </c>
      <c r="H7" s="21" t="s">
        <v>74</v>
      </c>
      <c r="I7" s="21" t="s">
        <v>98</v>
      </c>
      <c r="J7" s="21" t="s">
        <v>99</v>
      </c>
      <c r="K7" s="18" t="str">
        <f>IF(OR(AND($D7="X",Anwendbarkeit!$C$6="Ja"),AND($E7="X",Anwendbarkeit!$C$7="Ja"),AND($F7="X",Anwendbarkeit!$C$8="Ja")),"relevant","nicht anwendbar")</f>
        <v>relevant</v>
      </c>
      <c r="L7" s="22"/>
      <c r="M7" s="22">
        <v>4.0</v>
      </c>
      <c r="N7" s="18" t="str">
        <f t="shared" si="1"/>
        <v/>
      </c>
      <c r="O7" s="19" t="str">
        <f t="shared" si="2"/>
        <v>noch nicht bewertet</v>
      </c>
      <c r="P7" s="23"/>
      <c r="Q7" s="23"/>
      <c r="R7" s="23"/>
    </row>
    <row r="8" ht="42.0" customHeight="1">
      <c r="A8" s="21" t="s">
        <v>100</v>
      </c>
      <c r="B8" s="21" t="s">
        <v>95</v>
      </c>
      <c r="C8" s="21" t="s">
        <v>101</v>
      </c>
      <c r="D8" s="18" t="s">
        <v>66</v>
      </c>
      <c r="E8" s="18"/>
      <c r="F8" s="18"/>
      <c r="G8" s="21" t="s">
        <v>102</v>
      </c>
      <c r="H8" s="21" t="s">
        <v>74</v>
      </c>
      <c r="I8" s="21" t="s">
        <v>103</v>
      </c>
      <c r="J8" s="21" t="s">
        <v>104</v>
      </c>
      <c r="K8" s="18" t="str">
        <f>IF(OR(AND($D8="X",Anwendbarkeit!$C$6="Ja"),AND($E8="X",Anwendbarkeit!$C$7="Ja"),AND($F8="X",Anwendbarkeit!$C$8="Ja")),"relevant","nicht anwendbar")</f>
        <v>relevant</v>
      </c>
      <c r="L8" s="22"/>
      <c r="M8" s="22">
        <v>4.0</v>
      </c>
      <c r="N8" s="18" t="str">
        <f t="shared" si="1"/>
        <v/>
      </c>
      <c r="O8" s="19" t="str">
        <f t="shared" si="2"/>
        <v>noch nicht bewertet</v>
      </c>
      <c r="P8" s="23"/>
      <c r="Q8" s="23"/>
      <c r="R8" s="23"/>
    </row>
    <row r="9" ht="42.0" customHeight="1">
      <c r="A9" s="21" t="s">
        <v>109</v>
      </c>
      <c r="B9" s="21" t="s">
        <v>95</v>
      </c>
      <c r="C9" s="21" t="s">
        <v>110</v>
      </c>
      <c r="D9" s="18" t="s">
        <v>66</v>
      </c>
      <c r="E9" s="18"/>
      <c r="F9" s="18"/>
      <c r="G9" s="21" t="s">
        <v>111</v>
      </c>
      <c r="H9" s="21" t="s">
        <v>74</v>
      </c>
      <c r="I9" s="21" t="s">
        <v>112</v>
      </c>
      <c r="J9" s="21" t="s">
        <v>113</v>
      </c>
      <c r="K9" s="18" t="str">
        <f>IF(OR(AND($D9="X",Anwendbarkeit!$C$6="Ja"),AND($E9="X",Anwendbarkeit!$C$7="Ja"),AND($F9="X",Anwendbarkeit!$C$8="Ja")),"relevant","nicht anwendbar")</f>
        <v>relevant</v>
      </c>
      <c r="L9" s="22"/>
      <c r="M9" s="22">
        <v>4.0</v>
      </c>
      <c r="N9" s="18" t="str">
        <f t="shared" si="1"/>
        <v/>
      </c>
      <c r="O9" s="19" t="str">
        <f t="shared" si="2"/>
        <v>noch nicht bewertet</v>
      </c>
      <c r="P9" s="23"/>
      <c r="Q9" s="23"/>
      <c r="R9" s="23"/>
    </row>
    <row r="10" ht="42.0" customHeight="1">
      <c r="A10" s="21" t="s">
        <v>115</v>
      </c>
      <c r="B10" s="21" t="s">
        <v>95</v>
      </c>
      <c r="C10" s="21" t="s">
        <v>116</v>
      </c>
      <c r="D10" s="18" t="s">
        <v>66</v>
      </c>
      <c r="E10" s="18" t="s">
        <v>66</v>
      </c>
      <c r="F10" s="18"/>
      <c r="G10" s="21" t="s">
        <v>117</v>
      </c>
      <c r="H10" s="21" t="s">
        <v>74</v>
      </c>
      <c r="I10" s="21" t="s">
        <v>118</v>
      </c>
      <c r="J10" s="21" t="s">
        <v>119</v>
      </c>
      <c r="K10" s="18" t="str">
        <f>IF(OR(AND($D10="X",Anwendbarkeit!$C$6="Ja"),AND($E10="X",Anwendbarkeit!$C$7="Ja"),AND($F10="X",Anwendbarkeit!$C$8="Ja")),"relevant","nicht anwendbar")</f>
        <v>relevant</v>
      </c>
      <c r="L10" s="22"/>
      <c r="M10" s="22">
        <v>4.0</v>
      </c>
      <c r="N10" s="18" t="str">
        <f t="shared" si="1"/>
        <v/>
      </c>
      <c r="O10" s="19" t="str">
        <f t="shared" si="2"/>
        <v>noch nicht bewertet</v>
      </c>
      <c r="P10" s="23"/>
      <c r="Q10" s="23"/>
      <c r="R10" s="23"/>
    </row>
    <row r="11" ht="42.0" customHeight="1">
      <c r="A11" s="21" t="s">
        <v>120</v>
      </c>
      <c r="B11" s="21" t="s">
        <v>95</v>
      </c>
      <c r="C11" s="21" t="s">
        <v>121</v>
      </c>
      <c r="D11" s="18" t="s">
        <v>66</v>
      </c>
      <c r="E11" s="18"/>
      <c r="F11" s="18"/>
      <c r="G11" s="21" t="s">
        <v>122</v>
      </c>
      <c r="H11" s="21" t="s">
        <v>74</v>
      </c>
      <c r="I11" s="21" t="s">
        <v>124</v>
      </c>
      <c r="J11" s="21" t="s">
        <v>125</v>
      </c>
      <c r="K11" s="18" t="str">
        <f>IF(OR(AND($D11="X",Anwendbarkeit!$C$6="Ja"),AND($E11="X",Anwendbarkeit!$C$7="Ja"),AND($F11="X",Anwendbarkeit!$C$8="Ja")),"relevant","nicht anwendbar")</f>
        <v>relevant</v>
      </c>
      <c r="L11" s="22"/>
      <c r="M11" s="22">
        <v>4.0</v>
      </c>
      <c r="N11" s="18" t="str">
        <f t="shared" si="1"/>
        <v/>
      </c>
      <c r="O11" s="19" t="str">
        <f t="shared" si="2"/>
        <v>noch nicht bewertet</v>
      </c>
      <c r="P11" s="23"/>
      <c r="Q11" s="23"/>
      <c r="R11" s="23"/>
    </row>
    <row r="12" ht="42.0" customHeight="1">
      <c r="A12" s="21" t="s">
        <v>136</v>
      </c>
      <c r="B12" s="21" t="s">
        <v>95</v>
      </c>
      <c r="C12" s="21" t="s">
        <v>137</v>
      </c>
      <c r="D12" s="18" t="s">
        <v>66</v>
      </c>
      <c r="E12" s="18"/>
      <c r="F12" s="18"/>
      <c r="G12" s="21" t="s">
        <v>139</v>
      </c>
      <c r="H12" s="21" t="s">
        <v>140</v>
      </c>
      <c r="I12" s="21" t="s">
        <v>141</v>
      </c>
      <c r="J12" s="21" t="s">
        <v>142</v>
      </c>
      <c r="K12" s="18" t="str">
        <f>IF(OR(AND($D12="X",Anwendbarkeit!$C$6="Ja"),AND($E12="X",Anwendbarkeit!$C$7="Ja"),AND($F12="X",Anwendbarkeit!$C$8="Ja")),"relevant","nicht anwendbar")</f>
        <v>relevant</v>
      </c>
      <c r="L12" s="22"/>
      <c r="M12" s="22">
        <v>3.0</v>
      </c>
      <c r="N12" s="18" t="str">
        <f t="shared" si="1"/>
        <v/>
      </c>
      <c r="O12" s="19" t="str">
        <f t="shared" si="2"/>
        <v>noch nicht bewertet</v>
      </c>
      <c r="P12" s="23"/>
      <c r="Q12" s="23"/>
      <c r="R12" s="23"/>
    </row>
    <row r="13" ht="42.0" customHeight="1">
      <c r="A13" s="21" t="s">
        <v>183</v>
      </c>
      <c r="B13" s="21" t="s">
        <v>95</v>
      </c>
      <c r="C13" s="21" t="s">
        <v>188</v>
      </c>
      <c r="D13" s="18" t="s">
        <v>66</v>
      </c>
      <c r="E13" s="18" t="s">
        <v>66</v>
      </c>
      <c r="F13" s="18"/>
      <c r="G13" s="21" t="s">
        <v>194</v>
      </c>
      <c r="H13" s="21" t="s">
        <v>74</v>
      </c>
      <c r="I13" s="21" t="s">
        <v>199</v>
      </c>
      <c r="J13" s="21" t="s">
        <v>203</v>
      </c>
      <c r="K13" s="18" t="str">
        <f>IF(OR(AND($D13="X",Anwendbarkeit!$C$6="Ja"),AND($E13="X",Anwendbarkeit!$C$7="Ja"),AND($F13="X",Anwendbarkeit!$C$8="Ja")),"relevant","nicht anwendbar")</f>
        <v>relevant</v>
      </c>
      <c r="L13" s="22"/>
      <c r="M13" s="22">
        <v>4.0</v>
      </c>
      <c r="N13" s="18" t="str">
        <f t="shared" si="1"/>
        <v/>
      </c>
      <c r="O13" s="19" t="str">
        <f t="shared" si="2"/>
        <v>noch nicht bewertet</v>
      </c>
      <c r="P13" s="23"/>
      <c r="Q13" s="23"/>
      <c r="R13" s="23"/>
    </row>
    <row r="14" ht="42.0" customHeight="1">
      <c r="A14" s="21" t="s">
        <v>250</v>
      </c>
      <c r="B14" s="21" t="s">
        <v>95</v>
      </c>
      <c r="C14" s="21" t="s">
        <v>253</v>
      </c>
      <c r="D14" s="18" t="s">
        <v>66</v>
      </c>
      <c r="E14" s="18"/>
      <c r="F14" s="18"/>
      <c r="G14" s="21" t="s">
        <v>256</v>
      </c>
      <c r="H14" s="21" t="s">
        <v>74</v>
      </c>
      <c r="I14" s="21" t="s">
        <v>259</v>
      </c>
      <c r="J14" s="21" t="s">
        <v>262</v>
      </c>
      <c r="K14" s="18" t="str">
        <f>IF(OR(AND($D14="X",Anwendbarkeit!$C$6="Ja"),AND($E14="X",Anwendbarkeit!$C$7="Ja"),AND($F14="X",Anwendbarkeit!$C$8="Ja")),"relevant","nicht anwendbar")</f>
        <v>relevant</v>
      </c>
      <c r="L14" s="22"/>
      <c r="M14" s="22">
        <v>4.0</v>
      </c>
      <c r="N14" s="18" t="str">
        <f t="shared" si="1"/>
        <v/>
      </c>
      <c r="O14" s="19" t="str">
        <f t="shared" si="2"/>
        <v>noch nicht bewertet</v>
      </c>
      <c r="P14" s="23"/>
      <c r="Q14" s="23"/>
      <c r="R14" s="23"/>
    </row>
    <row r="15" ht="42.0" customHeight="1">
      <c r="A15" s="21" t="s">
        <v>297</v>
      </c>
      <c r="B15" s="21" t="s">
        <v>95</v>
      </c>
      <c r="C15" s="21" t="s">
        <v>300</v>
      </c>
      <c r="D15" s="18" t="s">
        <v>66</v>
      </c>
      <c r="E15" s="18"/>
      <c r="F15" s="18"/>
      <c r="G15" s="21" t="s">
        <v>302</v>
      </c>
      <c r="H15" s="21" t="s">
        <v>74</v>
      </c>
      <c r="I15" s="21" t="s">
        <v>304</v>
      </c>
      <c r="J15" s="21" t="s">
        <v>306</v>
      </c>
      <c r="K15" s="18" t="str">
        <f>IF(OR(AND($D15="X",Anwendbarkeit!$C$6="Ja"),AND($E15="X",Anwendbarkeit!$C$7="Ja"),AND($F15="X",Anwendbarkeit!$C$8="Ja")),"relevant","nicht anwendbar")</f>
        <v>relevant</v>
      </c>
      <c r="L15" s="22"/>
      <c r="M15" s="22">
        <v>4.0</v>
      </c>
      <c r="N15" s="18" t="str">
        <f t="shared" si="1"/>
        <v/>
      </c>
      <c r="O15" s="19" t="str">
        <f t="shared" si="2"/>
        <v>noch nicht bewertet</v>
      </c>
      <c r="P15" s="23"/>
      <c r="Q15" s="23"/>
      <c r="R15" s="23"/>
    </row>
    <row r="16" ht="42.0" customHeight="1">
      <c r="A16" s="21" t="s">
        <v>337</v>
      </c>
      <c r="B16" s="21" t="s">
        <v>95</v>
      </c>
      <c r="C16" s="21" t="s">
        <v>339</v>
      </c>
      <c r="D16" s="18"/>
      <c r="E16" s="18" t="s">
        <v>66</v>
      </c>
      <c r="F16" s="18"/>
      <c r="G16" s="21" t="s">
        <v>342</v>
      </c>
      <c r="H16" s="21" t="s">
        <v>74</v>
      </c>
      <c r="I16" s="21" t="s">
        <v>345</v>
      </c>
      <c r="J16" s="21" t="s">
        <v>346</v>
      </c>
      <c r="K16" s="18" t="str">
        <f>IF(OR(AND($D16="X",Anwendbarkeit!$C$6="Ja"),AND($E16="X",Anwendbarkeit!$C$7="Ja"),AND($F16="X",Anwendbarkeit!$C$8="Ja")),"relevant","nicht anwendbar")</f>
        <v>relevant</v>
      </c>
      <c r="L16" s="22"/>
      <c r="M16" s="22">
        <v>4.0</v>
      </c>
      <c r="N16" s="18" t="str">
        <f t="shared" si="1"/>
        <v/>
      </c>
      <c r="O16" s="19" t="str">
        <f t="shared" si="2"/>
        <v>noch nicht bewertet</v>
      </c>
      <c r="P16" s="23"/>
      <c r="Q16" s="23"/>
      <c r="R16" s="23"/>
    </row>
    <row r="17" ht="42.0" customHeight="1">
      <c r="A17" s="21" t="s">
        <v>371</v>
      </c>
      <c r="B17" s="21" t="s">
        <v>373</v>
      </c>
      <c r="C17" s="21" t="s">
        <v>374</v>
      </c>
      <c r="D17" s="18" t="s">
        <v>66</v>
      </c>
      <c r="E17" s="18" t="s">
        <v>66</v>
      </c>
      <c r="F17" s="18"/>
      <c r="G17" s="21" t="s">
        <v>377</v>
      </c>
      <c r="H17" s="21" t="s">
        <v>74</v>
      </c>
      <c r="I17" s="21" t="s">
        <v>380</v>
      </c>
      <c r="J17" s="21" t="s">
        <v>381</v>
      </c>
      <c r="K17" s="18" t="str">
        <f>IF(OR(AND($D17="X",Anwendbarkeit!$C$6="Ja"),AND($E17="X",Anwendbarkeit!$C$7="Ja"),AND($F17="X",Anwendbarkeit!$C$8="Ja")),"relevant","nicht anwendbar")</f>
        <v>relevant</v>
      </c>
      <c r="L17" s="22"/>
      <c r="M17" s="22">
        <v>4.0</v>
      </c>
      <c r="N17" s="18" t="str">
        <f t="shared" si="1"/>
        <v/>
      </c>
      <c r="O17" s="19" t="str">
        <f t="shared" si="2"/>
        <v>noch nicht bewertet</v>
      </c>
      <c r="P17" s="23"/>
      <c r="Q17" s="23"/>
      <c r="R17" s="23"/>
    </row>
    <row r="18" ht="42.0" customHeight="1">
      <c r="A18" s="21" t="s">
        <v>404</v>
      </c>
      <c r="B18" s="21" t="s">
        <v>373</v>
      </c>
      <c r="C18" s="21" t="s">
        <v>407</v>
      </c>
      <c r="D18" s="18" t="s">
        <v>66</v>
      </c>
      <c r="E18" s="18"/>
      <c r="F18" s="18"/>
      <c r="G18" s="21" t="s">
        <v>410</v>
      </c>
      <c r="H18" s="21" t="s">
        <v>74</v>
      </c>
      <c r="I18" s="21" t="s">
        <v>413</v>
      </c>
      <c r="J18" s="21" t="s">
        <v>415</v>
      </c>
      <c r="K18" s="18" t="str">
        <f>IF(OR(AND($D18="X",Anwendbarkeit!$C$6="Ja"),AND($E18="X",Anwendbarkeit!$C$7="Ja"),AND($F18="X",Anwendbarkeit!$C$8="Ja")),"relevant","nicht anwendbar")</f>
        <v>relevant</v>
      </c>
      <c r="L18" s="22"/>
      <c r="M18" s="22">
        <v>4.0</v>
      </c>
      <c r="N18" s="18" t="str">
        <f t="shared" si="1"/>
        <v/>
      </c>
      <c r="O18" s="19" t="str">
        <f t="shared" si="2"/>
        <v>noch nicht bewertet</v>
      </c>
      <c r="P18" s="23"/>
      <c r="Q18" s="23"/>
      <c r="R18" s="23"/>
    </row>
    <row r="19" ht="42.0" customHeight="1">
      <c r="A19" s="21" t="s">
        <v>431</v>
      </c>
      <c r="B19" s="21" t="s">
        <v>373</v>
      </c>
      <c r="C19" s="21" t="s">
        <v>432</v>
      </c>
      <c r="D19" s="18" t="s">
        <v>66</v>
      </c>
      <c r="E19" s="18"/>
      <c r="F19" s="18"/>
      <c r="G19" s="21" t="s">
        <v>433</v>
      </c>
      <c r="H19" s="21" t="s">
        <v>74</v>
      </c>
      <c r="I19" s="21" t="s">
        <v>434</v>
      </c>
      <c r="J19" s="21" t="s">
        <v>435</v>
      </c>
      <c r="K19" s="18" t="str">
        <f>IF(OR(AND($D19="X",Anwendbarkeit!$C$6="Ja"),AND($E19="X",Anwendbarkeit!$C$7="Ja"),AND($F19="X",Anwendbarkeit!$C$8="Ja")),"relevant","nicht anwendbar")</f>
        <v>relevant</v>
      </c>
      <c r="L19" s="22"/>
      <c r="M19" s="22">
        <v>4.0</v>
      </c>
      <c r="N19" s="18" t="str">
        <f t="shared" si="1"/>
        <v/>
      </c>
      <c r="O19" s="19" t="str">
        <f t="shared" si="2"/>
        <v>noch nicht bewertet</v>
      </c>
      <c r="P19" s="23"/>
      <c r="Q19" s="23"/>
      <c r="R19" s="23"/>
    </row>
    <row r="20" ht="42.0" customHeight="1">
      <c r="A20" s="21" t="s">
        <v>436</v>
      </c>
      <c r="B20" s="21" t="s">
        <v>373</v>
      </c>
      <c r="C20" s="21" t="s">
        <v>437</v>
      </c>
      <c r="D20" s="18" t="s">
        <v>66</v>
      </c>
      <c r="E20" s="18" t="s">
        <v>66</v>
      </c>
      <c r="F20" s="18"/>
      <c r="G20" s="21" t="s">
        <v>438</v>
      </c>
      <c r="H20" s="21" t="s">
        <v>74</v>
      </c>
      <c r="I20" s="21" t="s">
        <v>439</v>
      </c>
      <c r="J20" s="21" t="s">
        <v>440</v>
      </c>
      <c r="K20" s="18" t="str">
        <f>IF(OR(AND($D20="X",Anwendbarkeit!$C$6="Ja"),AND($E20="X",Anwendbarkeit!$C$7="Ja"),AND($F20="X",Anwendbarkeit!$C$8="Ja")),"relevant","nicht anwendbar")</f>
        <v>relevant</v>
      </c>
      <c r="L20" s="22"/>
      <c r="M20" s="22">
        <v>4.0</v>
      </c>
      <c r="N20" s="18" t="str">
        <f t="shared" si="1"/>
        <v/>
      </c>
      <c r="O20" s="19" t="str">
        <f t="shared" si="2"/>
        <v>noch nicht bewertet</v>
      </c>
      <c r="P20" s="23"/>
      <c r="Q20" s="23"/>
      <c r="R20" s="23"/>
    </row>
    <row r="21" ht="42.0" customHeight="1">
      <c r="A21" s="21" t="s">
        <v>441</v>
      </c>
      <c r="B21" s="21" t="s">
        <v>373</v>
      </c>
      <c r="C21" s="21" t="s">
        <v>442</v>
      </c>
      <c r="D21" s="18"/>
      <c r="E21" s="18" t="s">
        <v>66</v>
      </c>
      <c r="F21" s="18"/>
      <c r="G21" s="21" t="s">
        <v>443</v>
      </c>
      <c r="H21" s="21" t="s">
        <v>74</v>
      </c>
      <c r="I21" s="21" t="s">
        <v>444</v>
      </c>
      <c r="J21" s="21" t="s">
        <v>445</v>
      </c>
      <c r="K21" s="18" t="str">
        <f>IF(OR(AND($D21="X",Anwendbarkeit!$C$6="Ja"),AND($E21="X",Anwendbarkeit!$C$7="Ja"),AND($F21="X",Anwendbarkeit!$C$8="Ja")),"relevant","nicht anwendbar")</f>
        <v>relevant</v>
      </c>
      <c r="L21" s="22"/>
      <c r="M21" s="22">
        <v>4.0</v>
      </c>
      <c r="N21" s="18" t="str">
        <f t="shared" si="1"/>
        <v/>
      </c>
      <c r="O21" s="19" t="str">
        <f t="shared" si="2"/>
        <v>noch nicht bewertet</v>
      </c>
      <c r="P21" s="23"/>
      <c r="Q21" s="23"/>
      <c r="R21" s="23"/>
    </row>
    <row r="22" ht="42.0" customHeight="1">
      <c r="A22" s="21" t="s">
        <v>447</v>
      </c>
      <c r="B22" s="21" t="s">
        <v>373</v>
      </c>
      <c r="C22" s="21" t="s">
        <v>448</v>
      </c>
      <c r="D22" s="18"/>
      <c r="E22" s="18" t="s">
        <v>66</v>
      </c>
      <c r="F22" s="18"/>
      <c r="G22" s="21" t="s">
        <v>449</v>
      </c>
      <c r="H22" s="21" t="s">
        <v>74</v>
      </c>
      <c r="I22" s="21" t="s">
        <v>450</v>
      </c>
      <c r="J22" s="21" t="s">
        <v>451</v>
      </c>
      <c r="K22" s="18" t="str">
        <f>IF(OR(AND($D22="X",Anwendbarkeit!$C$6="Ja"),AND($E22="X",Anwendbarkeit!$C$7="Ja"),AND($F22="X",Anwendbarkeit!$C$8="Ja")),"relevant","nicht anwendbar")</f>
        <v>relevant</v>
      </c>
      <c r="L22" s="22"/>
      <c r="M22" s="22">
        <v>4.0</v>
      </c>
      <c r="N22" s="18" t="str">
        <f t="shared" si="1"/>
        <v/>
      </c>
      <c r="O22" s="19" t="str">
        <f t="shared" si="2"/>
        <v>noch nicht bewertet</v>
      </c>
      <c r="P22" s="23"/>
      <c r="Q22" s="23"/>
      <c r="R22" s="23"/>
    </row>
    <row r="23" ht="42.0" customHeight="1">
      <c r="A23" s="21" t="s">
        <v>453</v>
      </c>
      <c r="B23" s="21" t="s">
        <v>373</v>
      </c>
      <c r="C23" s="21" t="s">
        <v>454</v>
      </c>
      <c r="D23" s="18" t="s">
        <v>66</v>
      </c>
      <c r="E23" s="18"/>
      <c r="F23" s="18"/>
      <c r="G23" s="21" t="s">
        <v>455</v>
      </c>
      <c r="H23" s="21" t="s">
        <v>140</v>
      </c>
      <c r="I23" s="21" t="s">
        <v>456</v>
      </c>
      <c r="J23" s="21" t="s">
        <v>457</v>
      </c>
      <c r="K23" s="18" t="str">
        <f>IF(OR(AND($D23="X",Anwendbarkeit!$C$6="Ja"),AND($E23="X",Anwendbarkeit!$C$7="Ja"),AND($F23="X",Anwendbarkeit!$C$8="Ja")),"relevant","nicht anwendbar")</f>
        <v>relevant</v>
      </c>
      <c r="L23" s="22"/>
      <c r="M23" s="22">
        <v>3.0</v>
      </c>
      <c r="N23" s="18" t="str">
        <f t="shared" si="1"/>
        <v/>
      </c>
      <c r="O23" s="19" t="str">
        <f t="shared" si="2"/>
        <v>noch nicht bewertet</v>
      </c>
      <c r="P23" s="23"/>
      <c r="Q23" s="23"/>
      <c r="R23" s="23"/>
    </row>
    <row r="24" ht="42.0" customHeight="1">
      <c r="A24" s="21" t="s">
        <v>458</v>
      </c>
      <c r="B24" s="21" t="s">
        <v>373</v>
      </c>
      <c r="C24" s="21" t="s">
        <v>459</v>
      </c>
      <c r="D24" s="18" t="s">
        <v>66</v>
      </c>
      <c r="E24" s="18"/>
      <c r="F24" s="18"/>
      <c r="G24" s="21" t="s">
        <v>460</v>
      </c>
      <c r="H24" s="21" t="s">
        <v>74</v>
      </c>
      <c r="I24" s="21" t="s">
        <v>461</v>
      </c>
      <c r="J24" s="21" t="s">
        <v>462</v>
      </c>
      <c r="K24" s="18" t="str">
        <f>IF(OR(AND($D24="X",Anwendbarkeit!$C$6="Ja"),AND($E24="X",Anwendbarkeit!$C$7="Ja"),AND($F24="X",Anwendbarkeit!$C$8="Ja")),"relevant","nicht anwendbar")</f>
        <v>relevant</v>
      </c>
      <c r="L24" s="22"/>
      <c r="M24" s="22">
        <v>4.0</v>
      </c>
      <c r="N24" s="18" t="str">
        <f t="shared" si="1"/>
        <v/>
      </c>
      <c r="O24" s="19" t="str">
        <f t="shared" si="2"/>
        <v>noch nicht bewertet</v>
      </c>
      <c r="P24" s="23"/>
      <c r="Q24" s="23"/>
      <c r="R24" s="23"/>
    </row>
    <row r="25" ht="42.0" customHeight="1">
      <c r="A25" s="21" t="s">
        <v>464</v>
      </c>
      <c r="B25" s="21" t="s">
        <v>64</v>
      </c>
      <c r="C25" s="21" t="s">
        <v>465</v>
      </c>
      <c r="D25" s="18" t="s">
        <v>66</v>
      </c>
      <c r="E25" s="18"/>
      <c r="F25" s="18"/>
      <c r="G25" s="21" t="s">
        <v>466</v>
      </c>
      <c r="H25" s="21" t="s">
        <v>74</v>
      </c>
      <c r="I25" s="21" t="s">
        <v>467</v>
      </c>
      <c r="J25" s="21" t="s">
        <v>468</v>
      </c>
      <c r="K25" s="18" t="str">
        <f>IF(OR(AND($D25="X",Anwendbarkeit!$C$6="Ja"),AND($E25="X",Anwendbarkeit!$C$7="Ja"),AND($F25="X",Anwendbarkeit!$C$8="Ja")),"relevant","nicht anwendbar")</f>
        <v>relevant</v>
      </c>
      <c r="L25" s="22"/>
      <c r="M25" s="22">
        <v>4.0</v>
      </c>
      <c r="N25" s="18" t="str">
        <f t="shared" si="1"/>
        <v/>
      </c>
      <c r="O25" s="19" t="str">
        <f t="shared" si="2"/>
        <v>noch nicht bewertet</v>
      </c>
      <c r="P25" s="23"/>
      <c r="Q25" s="23"/>
      <c r="R25" s="23"/>
    </row>
    <row r="26" ht="42.0" customHeight="1">
      <c r="A26" s="21" t="s">
        <v>470</v>
      </c>
      <c r="B26" s="21" t="s">
        <v>64</v>
      </c>
      <c r="C26" s="21" t="s">
        <v>471</v>
      </c>
      <c r="D26" s="18"/>
      <c r="E26" s="18" t="s">
        <v>66</v>
      </c>
      <c r="F26" s="18"/>
      <c r="G26" s="21" t="s">
        <v>472</v>
      </c>
      <c r="H26" s="21" t="s">
        <v>74</v>
      </c>
      <c r="I26" s="21" t="s">
        <v>473</v>
      </c>
      <c r="J26" s="21" t="s">
        <v>474</v>
      </c>
      <c r="K26" s="18" t="str">
        <f>IF(OR(AND($D26="X",Anwendbarkeit!$C$6="Ja"),AND($E26="X",Anwendbarkeit!$C$7="Ja"),AND($F26="X",Anwendbarkeit!$C$8="Ja")),"relevant","nicht anwendbar")</f>
        <v>relevant</v>
      </c>
      <c r="L26" s="22"/>
      <c r="M26" s="22">
        <v>4.0</v>
      </c>
      <c r="N26" s="18" t="str">
        <f t="shared" si="1"/>
        <v/>
      </c>
      <c r="O26" s="19" t="str">
        <f t="shared" si="2"/>
        <v>noch nicht bewertet</v>
      </c>
      <c r="P26" s="23"/>
      <c r="Q26" s="23"/>
      <c r="R26" s="23"/>
    </row>
    <row r="27" ht="42.0" customHeight="1">
      <c r="A27" s="21" t="s">
        <v>475</v>
      </c>
      <c r="B27" s="21" t="s">
        <v>64</v>
      </c>
      <c r="C27" s="21" t="s">
        <v>476</v>
      </c>
      <c r="D27" s="18" t="s">
        <v>66</v>
      </c>
      <c r="E27" s="18" t="s">
        <v>66</v>
      </c>
      <c r="F27" s="18"/>
      <c r="G27" s="21" t="s">
        <v>478</v>
      </c>
      <c r="H27" s="21" t="s">
        <v>140</v>
      </c>
      <c r="I27" s="21" t="s">
        <v>479</v>
      </c>
      <c r="J27" s="21" t="s">
        <v>480</v>
      </c>
      <c r="K27" s="18" t="str">
        <f>IF(OR(AND($D27="X",Anwendbarkeit!$C$6="Ja"),AND($E27="X",Anwendbarkeit!$C$7="Ja"),AND($F27="X",Anwendbarkeit!$C$8="Ja")),"relevant","nicht anwendbar")</f>
        <v>relevant</v>
      </c>
      <c r="L27" s="22"/>
      <c r="M27" s="22">
        <v>3.0</v>
      </c>
      <c r="N27" s="18" t="str">
        <f t="shared" si="1"/>
        <v/>
      </c>
      <c r="O27" s="19" t="str">
        <f t="shared" si="2"/>
        <v>noch nicht bewertet</v>
      </c>
      <c r="P27" s="23"/>
      <c r="Q27" s="23"/>
      <c r="R27" s="23"/>
    </row>
    <row r="28" ht="42.0" customHeight="1">
      <c r="A28" s="21" t="s">
        <v>481</v>
      </c>
      <c r="B28" s="21" t="s">
        <v>64</v>
      </c>
      <c r="C28" s="21" t="s">
        <v>482</v>
      </c>
      <c r="D28" s="18" t="s">
        <v>66</v>
      </c>
      <c r="E28" s="18"/>
      <c r="F28" s="18"/>
      <c r="G28" s="21" t="s">
        <v>483</v>
      </c>
      <c r="H28" s="21" t="s">
        <v>74</v>
      </c>
      <c r="I28" s="21" t="s">
        <v>484</v>
      </c>
      <c r="J28" s="21" t="s">
        <v>485</v>
      </c>
      <c r="K28" s="18" t="str">
        <f>IF(OR(AND($D28="X",Anwendbarkeit!$C$6="Ja"),AND($E28="X",Anwendbarkeit!$C$7="Ja"),AND($F28="X",Anwendbarkeit!$C$8="Ja")),"relevant","nicht anwendbar")</f>
        <v>relevant</v>
      </c>
      <c r="L28" s="22"/>
      <c r="M28" s="22">
        <v>4.0</v>
      </c>
      <c r="N28" s="18" t="str">
        <f t="shared" si="1"/>
        <v/>
      </c>
      <c r="O28" s="19" t="str">
        <f t="shared" si="2"/>
        <v>noch nicht bewertet</v>
      </c>
      <c r="P28" s="23"/>
      <c r="Q28" s="23"/>
      <c r="R28" s="23"/>
    </row>
    <row r="29" ht="42.0" customHeight="1">
      <c r="A29" s="21" t="s">
        <v>486</v>
      </c>
      <c r="B29" s="21" t="s">
        <v>64</v>
      </c>
      <c r="C29" s="21" t="s">
        <v>487</v>
      </c>
      <c r="D29" s="18" t="s">
        <v>66</v>
      </c>
      <c r="E29" s="18"/>
      <c r="F29" s="18"/>
      <c r="G29" s="21" t="s">
        <v>488</v>
      </c>
      <c r="H29" s="21" t="s">
        <v>74</v>
      </c>
      <c r="I29" s="21" t="s">
        <v>489</v>
      </c>
      <c r="J29" s="21" t="s">
        <v>490</v>
      </c>
      <c r="K29" s="18" t="str">
        <f>IF(OR(AND($D29="X",Anwendbarkeit!$C$6="Ja"),AND($E29="X",Anwendbarkeit!$C$7="Ja"),AND($F29="X",Anwendbarkeit!$C$8="Ja")),"relevant","nicht anwendbar")</f>
        <v>relevant</v>
      </c>
      <c r="L29" s="22"/>
      <c r="M29" s="22">
        <v>4.0</v>
      </c>
      <c r="N29" s="18" t="str">
        <f t="shared" si="1"/>
        <v/>
      </c>
      <c r="O29" s="19" t="str">
        <f t="shared" si="2"/>
        <v>noch nicht bewertet</v>
      </c>
      <c r="P29" s="23"/>
      <c r="Q29" s="23"/>
      <c r="R29" s="23"/>
    </row>
    <row r="30" ht="42.0" customHeight="1">
      <c r="A30" s="21" t="s">
        <v>492</v>
      </c>
      <c r="B30" s="21" t="s">
        <v>64</v>
      </c>
      <c r="C30" s="21" t="s">
        <v>493</v>
      </c>
      <c r="D30" s="18" t="s">
        <v>66</v>
      </c>
      <c r="E30" s="18"/>
      <c r="F30" s="18"/>
      <c r="G30" s="21" t="s">
        <v>494</v>
      </c>
      <c r="H30" s="21" t="s">
        <v>74</v>
      </c>
      <c r="I30" s="21" t="s">
        <v>495</v>
      </c>
      <c r="J30" s="21" t="s">
        <v>496</v>
      </c>
      <c r="K30" s="18" t="str">
        <f>IF(OR(AND($D30="X",Anwendbarkeit!$C$6="Ja"),AND($E30="X",Anwendbarkeit!$C$7="Ja"),AND($F30="X",Anwendbarkeit!$C$8="Ja")),"relevant","nicht anwendbar")</f>
        <v>relevant</v>
      </c>
      <c r="L30" s="22"/>
      <c r="M30" s="22">
        <v>4.0</v>
      </c>
      <c r="N30" s="18" t="str">
        <f t="shared" si="1"/>
        <v/>
      </c>
      <c r="O30" s="19" t="str">
        <f t="shared" si="2"/>
        <v>noch nicht bewertet</v>
      </c>
      <c r="P30" s="23"/>
      <c r="Q30" s="23"/>
      <c r="R30" s="23"/>
    </row>
    <row r="31" ht="42.0" customHeight="1">
      <c r="A31" s="21" t="s">
        <v>498</v>
      </c>
      <c r="B31" s="21" t="s">
        <v>64</v>
      </c>
      <c r="C31" s="21" t="s">
        <v>65</v>
      </c>
      <c r="D31" s="18" t="s">
        <v>66</v>
      </c>
      <c r="E31" s="18"/>
      <c r="F31" s="18"/>
      <c r="G31" s="21" t="s">
        <v>499</v>
      </c>
      <c r="H31" s="21" t="s">
        <v>74</v>
      </c>
      <c r="I31" s="21" t="s">
        <v>76</v>
      </c>
      <c r="J31" s="21" t="s">
        <v>77</v>
      </c>
      <c r="K31" s="18" t="str">
        <f>IF(OR(AND($D31="X",Anwendbarkeit!$C$6="Ja"),AND($E31="X",Anwendbarkeit!$C$7="Ja"),AND($F31="X",Anwendbarkeit!$C$8="Ja")),"relevant","nicht anwendbar")</f>
        <v>relevant</v>
      </c>
      <c r="L31" s="22"/>
      <c r="M31" s="22">
        <v>4.0</v>
      </c>
      <c r="N31" s="18" t="str">
        <f t="shared" si="1"/>
        <v/>
      </c>
      <c r="O31" s="19" t="str">
        <f t="shared" si="2"/>
        <v>noch nicht bewertet</v>
      </c>
      <c r="P31" s="23"/>
      <c r="Q31" s="23"/>
      <c r="R31" s="23"/>
    </row>
    <row r="32" ht="42.0" customHeight="1">
      <c r="A32" s="21" t="s">
        <v>500</v>
      </c>
      <c r="B32" s="21" t="s">
        <v>64</v>
      </c>
      <c r="C32" s="21" t="s">
        <v>501</v>
      </c>
      <c r="D32" s="18" t="s">
        <v>66</v>
      </c>
      <c r="E32" s="18"/>
      <c r="F32" s="18"/>
      <c r="G32" s="21" t="s">
        <v>502</v>
      </c>
      <c r="H32" s="21" t="s">
        <v>140</v>
      </c>
      <c r="I32" s="21" t="s">
        <v>503</v>
      </c>
      <c r="J32" s="21" t="s">
        <v>504</v>
      </c>
      <c r="K32" s="18" t="str">
        <f>IF(OR(AND($D32="X",Anwendbarkeit!$C$6="Ja"),AND($E32="X",Anwendbarkeit!$C$7="Ja"),AND($F32="X",Anwendbarkeit!$C$8="Ja")),"relevant","nicht anwendbar")</f>
        <v>relevant</v>
      </c>
      <c r="L32" s="22"/>
      <c r="M32" s="22">
        <v>3.0</v>
      </c>
      <c r="N32" s="18" t="str">
        <f t="shared" si="1"/>
        <v/>
      </c>
      <c r="O32" s="19" t="str">
        <f t="shared" si="2"/>
        <v>noch nicht bewertet</v>
      </c>
      <c r="P32" s="23"/>
      <c r="Q32" s="23"/>
      <c r="R32" s="23"/>
    </row>
    <row r="33" ht="42.0" customHeight="1">
      <c r="A33" s="21" t="s">
        <v>506</v>
      </c>
      <c r="B33" s="21" t="s">
        <v>64</v>
      </c>
      <c r="C33" s="21" t="s">
        <v>507</v>
      </c>
      <c r="D33" s="18"/>
      <c r="E33" s="18" t="s">
        <v>66</v>
      </c>
      <c r="F33" s="18"/>
      <c r="G33" s="21" t="s">
        <v>508</v>
      </c>
      <c r="H33" s="21" t="s">
        <v>74</v>
      </c>
      <c r="I33" s="21" t="s">
        <v>509</v>
      </c>
      <c r="J33" s="21" t="s">
        <v>510</v>
      </c>
      <c r="K33" s="18" t="str">
        <f>IF(OR(AND($D33="X",Anwendbarkeit!$C$6="Ja"),AND($E33="X",Anwendbarkeit!$C$7="Ja"),AND($F33="X",Anwendbarkeit!$C$8="Ja")),"relevant","nicht anwendbar")</f>
        <v>relevant</v>
      </c>
      <c r="L33" s="22"/>
      <c r="M33" s="22">
        <v>4.0</v>
      </c>
      <c r="N33" s="18" t="str">
        <f t="shared" si="1"/>
        <v/>
      </c>
      <c r="O33" s="19" t="str">
        <f t="shared" si="2"/>
        <v>noch nicht bewertet</v>
      </c>
      <c r="P33" s="23"/>
      <c r="Q33" s="23"/>
      <c r="R33" s="23"/>
    </row>
    <row r="34" ht="42.0" customHeight="1">
      <c r="A34" s="21" t="s">
        <v>511</v>
      </c>
      <c r="B34" s="21" t="s">
        <v>64</v>
      </c>
      <c r="C34" s="21" t="s">
        <v>512</v>
      </c>
      <c r="D34" s="18"/>
      <c r="E34" s="18"/>
      <c r="F34" s="18" t="s">
        <v>66</v>
      </c>
      <c r="G34" s="21" t="s">
        <v>513</v>
      </c>
      <c r="H34" s="21" t="s">
        <v>74</v>
      </c>
      <c r="I34" s="21" t="s">
        <v>515</v>
      </c>
      <c r="J34" s="21" t="s">
        <v>516</v>
      </c>
      <c r="K34" s="18" t="str">
        <f>IF(OR(AND($D34="X",Anwendbarkeit!$C$6="Ja"),AND($E34="X",Anwendbarkeit!$C$7="Ja"),AND($F34="X",Anwendbarkeit!$C$8="Ja")),"relevant","nicht anwendbar")</f>
        <v>relevant</v>
      </c>
      <c r="L34" s="22"/>
      <c r="M34" s="22">
        <v>4.0</v>
      </c>
      <c r="N34" s="18" t="str">
        <f t="shared" si="1"/>
        <v/>
      </c>
      <c r="O34" s="19" t="str">
        <f t="shared" si="2"/>
        <v>noch nicht bewertet</v>
      </c>
      <c r="P34" s="23"/>
      <c r="Q34" s="23"/>
      <c r="R34" s="23"/>
    </row>
    <row r="35" ht="42.0" customHeight="1">
      <c r="A35" s="21" t="s">
        <v>518</v>
      </c>
      <c r="B35" s="21" t="s">
        <v>64</v>
      </c>
      <c r="C35" s="21" t="s">
        <v>519</v>
      </c>
      <c r="D35" s="18"/>
      <c r="E35" s="18" t="s">
        <v>66</v>
      </c>
      <c r="F35" s="18" t="s">
        <v>66</v>
      </c>
      <c r="G35" s="21" t="s">
        <v>520</v>
      </c>
      <c r="H35" s="21" t="s">
        <v>74</v>
      </c>
      <c r="I35" s="21" t="s">
        <v>521</v>
      </c>
      <c r="J35" s="21" t="s">
        <v>522</v>
      </c>
      <c r="K35" s="18" t="str">
        <f>IF(OR(AND($D35="X",Anwendbarkeit!$C$6="Ja"),AND($E35="X",Anwendbarkeit!$C$7="Ja"),AND($F35="X",Anwendbarkeit!$C$8="Ja")),"relevant","nicht anwendbar")</f>
        <v>relevant</v>
      </c>
      <c r="L35" s="22"/>
      <c r="M35" s="22">
        <v>4.0</v>
      </c>
      <c r="N35" s="18" t="str">
        <f t="shared" si="1"/>
        <v/>
      </c>
      <c r="O35" s="19" t="str">
        <f t="shared" si="2"/>
        <v>noch nicht bewertet</v>
      </c>
      <c r="P35" s="23"/>
      <c r="Q35" s="23"/>
      <c r="R35" s="23"/>
    </row>
    <row r="36" ht="42.0" customHeight="1">
      <c r="A36" s="21" t="s">
        <v>523</v>
      </c>
      <c r="B36" s="21" t="s">
        <v>446</v>
      </c>
      <c r="C36" s="21" t="s">
        <v>524</v>
      </c>
      <c r="D36" s="18" t="s">
        <v>66</v>
      </c>
      <c r="E36" s="18" t="s">
        <v>66</v>
      </c>
      <c r="F36" s="18"/>
      <c r="G36" s="21" t="s">
        <v>525</v>
      </c>
      <c r="H36" s="21" t="s">
        <v>74</v>
      </c>
      <c r="I36" s="21" t="s">
        <v>526</v>
      </c>
      <c r="J36" s="21" t="s">
        <v>527</v>
      </c>
      <c r="K36" s="18" t="str">
        <f>IF(OR(AND($D36="X",Anwendbarkeit!$C$6="Ja"),AND($E36="X",Anwendbarkeit!$C$7="Ja"),AND($F36="X",Anwendbarkeit!$C$8="Ja")),"relevant","nicht anwendbar")</f>
        <v>relevant</v>
      </c>
      <c r="L36" s="22"/>
      <c r="M36" s="22">
        <v>4.0</v>
      </c>
      <c r="N36" s="18" t="str">
        <f t="shared" si="1"/>
        <v/>
      </c>
      <c r="O36" s="19" t="str">
        <f t="shared" si="2"/>
        <v>noch nicht bewertet</v>
      </c>
      <c r="P36" s="23"/>
      <c r="Q36" s="23"/>
      <c r="R36" s="23"/>
    </row>
    <row r="37" ht="42.0" customHeight="1">
      <c r="A37" s="21" t="s">
        <v>529</v>
      </c>
      <c r="B37" s="21" t="s">
        <v>446</v>
      </c>
      <c r="C37" s="21" t="s">
        <v>530</v>
      </c>
      <c r="D37" s="18" t="s">
        <v>66</v>
      </c>
      <c r="E37" s="18" t="s">
        <v>66</v>
      </c>
      <c r="F37" s="18" t="s">
        <v>66</v>
      </c>
      <c r="G37" s="21" t="s">
        <v>531</v>
      </c>
      <c r="H37" s="21" t="s">
        <v>74</v>
      </c>
      <c r="I37" s="21" t="s">
        <v>532</v>
      </c>
      <c r="J37" s="21" t="s">
        <v>533</v>
      </c>
      <c r="K37" s="18" t="str">
        <f>IF(OR(AND($D37="X",Anwendbarkeit!$C$6="Ja"),AND($E37="X",Anwendbarkeit!$C$7="Ja"),AND($F37="X",Anwendbarkeit!$C$8="Ja")),"relevant","nicht anwendbar")</f>
        <v>relevant</v>
      </c>
      <c r="L37" s="22"/>
      <c r="M37" s="22">
        <v>4.0</v>
      </c>
      <c r="N37" s="18" t="str">
        <f t="shared" si="1"/>
        <v/>
      </c>
      <c r="O37" s="19" t="str">
        <f t="shared" si="2"/>
        <v>noch nicht bewertet</v>
      </c>
      <c r="P37" s="23"/>
      <c r="Q37" s="23"/>
      <c r="R37" s="23"/>
    </row>
    <row r="38" ht="42.0" customHeight="1">
      <c r="A38" s="21" t="s">
        <v>535</v>
      </c>
      <c r="B38" s="21" t="s">
        <v>446</v>
      </c>
      <c r="C38" s="21" t="s">
        <v>536</v>
      </c>
      <c r="D38" s="18" t="s">
        <v>66</v>
      </c>
      <c r="E38" s="18"/>
      <c r="F38" s="18"/>
      <c r="G38" s="21" t="s">
        <v>537</v>
      </c>
      <c r="H38" s="21" t="s">
        <v>74</v>
      </c>
      <c r="I38" s="21" t="s">
        <v>538</v>
      </c>
      <c r="J38" s="21" t="s">
        <v>539</v>
      </c>
      <c r="K38" s="18" t="str">
        <f>IF(OR(AND($D38="X",Anwendbarkeit!$C$6="Ja"),AND($E38="X",Anwendbarkeit!$C$7="Ja"),AND($F38="X",Anwendbarkeit!$C$8="Ja")),"relevant","nicht anwendbar")</f>
        <v>relevant</v>
      </c>
      <c r="L38" s="22"/>
      <c r="M38" s="22">
        <v>4.0</v>
      </c>
      <c r="N38" s="18" t="str">
        <f t="shared" si="1"/>
        <v/>
      </c>
      <c r="O38" s="19" t="str">
        <f t="shared" si="2"/>
        <v>noch nicht bewertet</v>
      </c>
      <c r="P38" s="23"/>
      <c r="Q38" s="23"/>
      <c r="R38" s="23"/>
    </row>
    <row r="39" ht="42.0" customHeight="1">
      <c r="A39" s="21" t="s">
        <v>541</v>
      </c>
      <c r="B39" s="21" t="s">
        <v>446</v>
      </c>
      <c r="C39" s="21" t="s">
        <v>542</v>
      </c>
      <c r="D39" s="18" t="s">
        <v>66</v>
      </c>
      <c r="E39" s="18" t="s">
        <v>66</v>
      </c>
      <c r="F39" s="18"/>
      <c r="G39" s="21" t="s">
        <v>543</v>
      </c>
      <c r="H39" s="21" t="s">
        <v>74</v>
      </c>
      <c r="I39" s="21" t="s">
        <v>544</v>
      </c>
      <c r="J39" s="21" t="s">
        <v>545</v>
      </c>
      <c r="K39" s="18" t="str">
        <f>IF(OR(AND($D39="X",Anwendbarkeit!$C$6="Ja"),AND($E39="X",Anwendbarkeit!$C$7="Ja"),AND($F39="X",Anwendbarkeit!$C$8="Ja")),"relevant","nicht anwendbar")</f>
        <v>relevant</v>
      </c>
      <c r="L39" s="22"/>
      <c r="M39" s="22">
        <v>4.0</v>
      </c>
      <c r="N39" s="18" t="str">
        <f t="shared" si="1"/>
        <v/>
      </c>
      <c r="O39" s="19" t="str">
        <f t="shared" si="2"/>
        <v>noch nicht bewertet</v>
      </c>
      <c r="P39" s="23"/>
      <c r="Q39" s="23"/>
      <c r="R39" s="23"/>
    </row>
    <row r="40" ht="42.0" customHeight="1">
      <c r="A40" s="21" t="s">
        <v>546</v>
      </c>
      <c r="B40" s="21" t="s">
        <v>446</v>
      </c>
      <c r="C40" s="21" t="s">
        <v>547</v>
      </c>
      <c r="D40" s="18" t="s">
        <v>66</v>
      </c>
      <c r="E40" s="18" t="s">
        <v>66</v>
      </c>
      <c r="F40" s="18" t="s">
        <v>66</v>
      </c>
      <c r="G40" s="21" t="s">
        <v>548</v>
      </c>
      <c r="H40" s="21" t="s">
        <v>74</v>
      </c>
      <c r="I40" s="21" t="s">
        <v>549</v>
      </c>
      <c r="J40" s="21" t="s">
        <v>550</v>
      </c>
      <c r="K40" s="18" t="str">
        <f>IF(OR(AND($D40="X",Anwendbarkeit!$C$6="Ja"),AND($E40="X",Anwendbarkeit!$C$7="Ja"),AND($F40="X",Anwendbarkeit!$C$8="Ja")),"relevant","nicht anwendbar")</f>
        <v>relevant</v>
      </c>
      <c r="L40" s="22"/>
      <c r="M40" s="22">
        <v>4.0</v>
      </c>
      <c r="N40" s="18" t="str">
        <f t="shared" si="1"/>
        <v/>
      </c>
      <c r="O40" s="19" t="str">
        <f t="shared" si="2"/>
        <v>noch nicht bewertet</v>
      </c>
      <c r="P40" s="23"/>
      <c r="Q40" s="23"/>
      <c r="R40" s="23"/>
    </row>
    <row r="41" ht="42.0" customHeight="1">
      <c r="A41" s="21" t="s">
        <v>552</v>
      </c>
      <c r="B41" s="21" t="s">
        <v>446</v>
      </c>
      <c r="C41" s="21" t="s">
        <v>553</v>
      </c>
      <c r="D41" s="18" t="s">
        <v>66</v>
      </c>
      <c r="E41" s="18" t="s">
        <v>66</v>
      </c>
      <c r="F41" s="18" t="s">
        <v>66</v>
      </c>
      <c r="G41" s="21" t="s">
        <v>554</v>
      </c>
      <c r="H41" s="21" t="s">
        <v>74</v>
      </c>
      <c r="I41" s="21" t="s">
        <v>555</v>
      </c>
      <c r="J41" s="21" t="s">
        <v>556</v>
      </c>
      <c r="K41" s="18" t="str">
        <f>IF(OR(AND($D41="X",Anwendbarkeit!$C$6="Ja"),AND($E41="X",Anwendbarkeit!$C$7="Ja"),AND($F41="X",Anwendbarkeit!$C$8="Ja")),"relevant","nicht anwendbar")</f>
        <v>relevant</v>
      </c>
      <c r="L41" s="22"/>
      <c r="M41" s="22">
        <v>4.0</v>
      </c>
      <c r="N41" s="18" t="str">
        <f t="shared" si="1"/>
        <v/>
      </c>
      <c r="O41" s="19" t="str">
        <f t="shared" si="2"/>
        <v>noch nicht bewertet</v>
      </c>
      <c r="P41" s="23"/>
      <c r="Q41" s="23"/>
      <c r="R41" s="23"/>
    </row>
    <row r="42" ht="42.0" customHeight="1">
      <c r="A42" s="21" t="s">
        <v>557</v>
      </c>
      <c r="B42" s="21" t="s">
        <v>446</v>
      </c>
      <c r="C42" s="21" t="s">
        <v>558</v>
      </c>
      <c r="D42" s="18" t="s">
        <v>66</v>
      </c>
      <c r="E42" s="18" t="s">
        <v>66</v>
      </c>
      <c r="F42" s="18" t="s">
        <v>66</v>
      </c>
      <c r="G42" s="21" t="s">
        <v>559</v>
      </c>
      <c r="H42" s="21" t="s">
        <v>74</v>
      </c>
      <c r="I42" s="21" t="s">
        <v>560</v>
      </c>
      <c r="J42" s="21" t="s">
        <v>561</v>
      </c>
      <c r="K42" s="18" t="str">
        <f>IF(OR(AND($D42="X",Anwendbarkeit!$C$6="Ja"),AND($E42="X",Anwendbarkeit!$C$7="Ja"),AND($F42="X",Anwendbarkeit!$C$8="Ja")),"relevant","nicht anwendbar")</f>
        <v>relevant</v>
      </c>
      <c r="L42" s="22"/>
      <c r="M42" s="22">
        <v>4.0</v>
      </c>
      <c r="N42" s="18" t="str">
        <f t="shared" si="1"/>
        <v/>
      </c>
      <c r="O42" s="19" t="str">
        <f t="shared" si="2"/>
        <v>noch nicht bewertet</v>
      </c>
      <c r="P42" s="23"/>
      <c r="Q42" s="23"/>
      <c r="R42" s="23"/>
    </row>
    <row r="43" ht="42.0" customHeight="1">
      <c r="A43" s="21" t="s">
        <v>562</v>
      </c>
      <c r="B43" s="21" t="s">
        <v>446</v>
      </c>
      <c r="C43" s="21" t="s">
        <v>563</v>
      </c>
      <c r="D43" s="18" t="s">
        <v>66</v>
      </c>
      <c r="E43" s="18"/>
      <c r="F43" s="18"/>
      <c r="G43" s="21" t="s">
        <v>564</v>
      </c>
      <c r="H43" s="21" t="s">
        <v>74</v>
      </c>
      <c r="I43" s="21" t="s">
        <v>565</v>
      </c>
      <c r="J43" s="21" t="s">
        <v>566</v>
      </c>
      <c r="K43" s="18" t="str">
        <f>IF(OR(AND($D43="X",Anwendbarkeit!$C$6="Ja"),AND($E43="X",Anwendbarkeit!$C$7="Ja"),AND($F43="X",Anwendbarkeit!$C$8="Ja")),"relevant","nicht anwendbar")</f>
        <v>relevant</v>
      </c>
      <c r="L43" s="22"/>
      <c r="M43" s="22">
        <v>4.0</v>
      </c>
      <c r="N43" s="18" t="str">
        <f t="shared" si="1"/>
        <v/>
      </c>
      <c r="O43" s="19" t="str">
        <f t="shared" si="2"/>
        <v>noch nicht bewertet</v>
      </c>
      <c r="P43" s="23"/>
      <c r="Q43" s="23"/>
      <c r="R43" s="23"/>
    </row>
    <row r="44" ht="42.0" customHeight="1">
      <c r="A44" s="21" t="s">
        <v>567</v>
      </c>
      <c r="B44" s="21" t="s">
        <v>446</v>
      </c>
      <c r="C44" s="21" t="s">
        <v>568</v>
      </c>
      <c r="D44" s="18" t="s">
        <v>66</v>
      </c>
      <c r="E44" s="18" t="s">
        <v>66</v>
      </c>
      <c r="F44" s="18"/>
      <c r="G44" s="21" t="s">
        <v>569</v>
      </c>
      <c r="H44" s="21" t="s">
        <v>74</v>
      </c>
      <c r="I44" s="21" t="s">
        <v>570</v>
      </c>
      <c r="J44" s="21" t="s">
        <v>571</v>
      </c>
      <c r="K44" s="18" t="str">
        <f>IF(OR(AND($D44="X",Anwendbarkeit!$C$6="Ja"),AND($E44="X",Anwendbarkeit!$C$7="Ja"),AND($F44="X",Anwendbarkeit!$C$8="Ja")),"relevant","nicht anwendbar")</f>
        <v>relevant</v>
      </c>
      <c r="L44" s="22"/>
      <c r="M44" s="22">
        <v>4.0</v>
      </c>
      <c r="N44" s="18" t="str">
        <f t="shared" si="1"/>
        <v/>
      </c>
      <c r="O44" s="19" t="str">
        <f t="shared" si="2"/>
        <v>noch nicht bewertet</v>
      </c>
      <c r="P44" s="23"/>
      <c r="Q44" s="23"/>
      <c r="R44" s="23"/>
    </row>
    <row r="45" ht="42.0" customHeight="1">
      <c r="A45" s="21" t="s">
        <v>572</v>
      </c>
      <c r="B45" s="21" t="s">
        <v>446</v>
      </c>
      <c r="C45" s="21" t="s">
        <v>573</v>
      </c>
      <c r="D45" s="18" t="s">
        <v>66</v>
      </c>
      <c r="E45" s="18" t="s">
        <v>66</v>
      </c>
      <c r="F45" s="18"/>
      <c r="G45" s="21" t="s">
        <v>574</v>
      </c>
      <c r="H45" s="21" t="s">
        <v>74</v>
      </c>
      <c r="I45" s="21" t="s">
        <v>575</v>
      </c>
      <c r="J45" s="21" t="s">
        <v>576</v>
      </c>
      <c r="K45" s="18" t="str">
        <f>IF(OR(AND($D45="X",Anwendbarkeit!$C$6="Ja"),AND($E45="X",Anwendbarkeit!$C$7="Ja"),AND($F45="X",Anwendbarkeit!$C$8="Ja")),"relevant","nicht anwendbar")</f>
        <v>relevant</v>
      </c>
      <c r="L45" s="22"/>
      <c r="M45" s="22">
        <v>4.0</v>
      </c>
      <c r="N45" s="18" t="str">
        <f t="shared" si="1"/>
        <v/>
      </c>
      <c r="O45" s="19" t="str">
        <f t="shared" si="2"/>
        <v>noch nicht bewertet</v>
      </c>
      <c r="P45" s="23"/>
      <c r="Q45" s="23"/>
      <c r="R45" s="23"/>
    </row>
    <row r="46" ht="42.0" customHeight="1">
      <c r="A46" s="21" t="s">
        <v>577</v>
      </c>
      <c r="B46" s="21" t="s">
        <v>446</v>
      </c>
      <c r="C46" s="21" t="s">
        <v>578</v>
      </c>
      <c r="D46" s="18" t="s">
        <v>66</v>
      </c>
      <c r="E46" s="18" t="s">
        <v>66</v>
      </c>
      <c r="F46" s="18"/>
      <c r="G46" s="21" t="s">
        <v>579</v>
      </c>
      <c r="H46" s="21" t="s">
        <v>74</v>
      </c>
      <c r="I46" s="21" t="s">
        <v>580</v>
      </c>
      <c r="J46" s="21" t="s">
        <v>581</v>
      </c>
      <c r="K46" s="18" t="str">
        <f>IF(OR(AND($D46="X",Anwendbarkeit!$C$6="Ja"),AND($E46="X",Anwendbarkeit!$C$7="Ja"),AND($F46="X",Anwendbarkeit!$C$8="Ja")),"relevant","nicht anwendbar")</f>
        <v>relevant</v>
      </c>
      <c r="L46" s="22"/>
      <c r="M46" s="22">
        <v>4.0</v>
      </c>
      <c r="N46" s="18" t="str">
        <f t="shared" si="1"/>
        <v/>
      </c>
      <c r="O46" s="19" t="str">
        <f t="shared" si="2"/>
        <v>noch nicht bewertet</v>
      </c>
      <c r="P46" s="23"/>
      <c r="Q46" s="23"/>
      <c r="R46" s="23"/>
    </row>
    <row r="47" ht="42.0" customHeight="1">
      <c r="A47" s="21" t="s">
        <v>582</v>
      </c>
      <c r="B47" s="21" t="s">
        <v>446</v>
      </c>
      <c r="C47" s="21" t="s">
        <v>583</v>
      </c>
      <c r="D47" s="18" t="s">
        <v>66</v>
      </c>
      <c r="E47" s="18" t="s">
        <v>66</v>
      </c>
      <c r="F47" s="18"/>
      <c r="G47" s="21" t="s">
        <v>584</v>
      </c>
      <c r="H47" s="21" t="s">
        <v>140</v>
      </c>
      <c r="I47" s="21" t="s">
        <v>585</v>
      </c>
      <c r="J47" s="21" t="s">
        <v>586</v>
      </c>
      <c r="K47" s="18" t="str">
        <f>IF(OR(AND($D47="X",Anwendbarkeit!$C$6="Ja"),AND($E47="X",Anwendbarkeit!$C$7="Ja"),AND($F47="X",Anwendbarkeit!$C$8="Ja")),"relevant","nicht anwendbar")</f>
        <v>relevant</v>
      </c>
      <c r="L47" s="22"/>
      <c r="M47" s="22">
        <v>3.0</v>
      </c>
      <c r="N47" s="18" t="str">
        <f t="shared" si="1"/>
        <v/>
      </c>
      <c r="O47" s="19" t="str">
        <f t="shared" si="2"/>
        <v>noch nicht bewertet</v>
      </c>
      <c r="P47" s="23"/>
      <c r="Q47" s="23"/>
      <c r="R47" s="23"/>
    </row>
    <row r="48" ht="42.0" customHeight="1">
      <c r="A48" s="21" t="s">
        <v>587</v>
      </c>
      <c r="B48" s="21" t="s">
        <v>446</v>
      </c>
      <c r="C48" s="21" t="s">
        <v>588</v>
      </c>
      <c r="D48" s="18" t="s">
        <v>66</v>
      </c>
      <c r="E48" s="18"/>
      <c r="F48" s="18"/>
      <c r="G48" s="21" t="s">
        <v>589</v>
      </c>
      <c r="H48" s="21" t="s">
        <v>74</v>
      </c>
      <c r="I48" s="21" t="s">
        <v>590</v>
      </c>
      <c r="J48" s="21" t="s">
        <v>591</v>
      </c>
      <c r="K48" s="18" t="str">
        <f>IF(OR(AND($D48="X",Anwendbarkeit!$C$6="Ja"),AND($E48="X",Anwendbarkeit!$C$7="Ja"),AND($F48="X",Anwendbarkeit!$C$8="Ja")),"relevant","nicht anwendbar")</f>
        <v>relevant</v>
      </c>
      <c r="L48" s="22"/>
      <c r="M48" s="22">
        <v>4.0</v>
      </c>
      <c r="N48" s="18" t="str">
        <f t="shared" si="1"/>
        <v/>
      </c>
      <c r="O48" s="19" t="str">
        <f t="shared" si="2"/>
        <v>noch nicht bewertet</v>
      </c>
      <c r="P48" s="23"/>
      <c r="Q48" s="23"/>
      <c r="R48" s="23"/>
    </row>
    <row r="49" ht="42.0" customHeight="1">
      <c r="A49" s="21" t="s">
        <v>592</v>
      </c>
      <c r="B49" s="21" t="s">
        <v>452</v>
      </c>
      <c r="C49" s="21" t="s">
        <v>593</v>
      </c>
      <c r="D49" s="18" t="s">
        <v>66</v>
      </c>
      <c r="E49" s="18" t="s">
        <v>66</v>
      </c>
      <c r="F49" s="18"/>
      <c r="G49" s="21" t="s">
        <v>594</v>
      </c>
      <c r="H49" s="21" t="s">
        <v>74</v>
      </c>
      <c r="I49" s="21" t="s">
        <v>595</v>
      </c>
      <c r="J49" s="21" t="s">
        <v>596</v>
      </c>
      <c r="K49" s="18" t="str">
        <f>IF(OR(AND($D49="X",Anwendbarkeit!$C$6="Ja"),AND($E49="X",Anwendbarkeit!$C$7="Ja"),AND($F49="X",Anwendbarkeit!$C$8="Ja")),"relevant","nicht anwendbar")</f>
        <v>relevant</v>
      </c>
      <c r="L49" s="22"/>
      <c r="M49" s="22">
        <v>4.0</v>
      </c>
      <c r="N49" s="18" t="str">
        <f t="shared" si="1"/>
        <v/>
      </c>
      <c r="O49" s="19" t="str">
        <f t="shared" si="2"/>
        <v>noch nicht bewertet</v>
      </c>
      <c r="P49" s="23"/>
      <c r="Q49" s="23"/>
      <c r="R49" s="23"/>
    </row>
    <row r="50" ht="42.0" customHeight="1">
      <c r="A50" s="21" t="s">
        <v>597</v>
      </c>
      <c r="B50" s="21" t="s">
        <v>452</v>
      </c>
      <c r="C50" s="21" t="s">
        <v>598</v>
      </c>
      <c r="D50" s="18" t="s">
        <v>66</v>
      </c>
      <c r="E50" s="18" t="s">
        <v>66</v>
      </c>
      <c r="F50" s="18"/>
      <c r="G50" s="21" t="s">
        <v>599</v>
      </c>
      <c r="H50" s="21" t="s">
        <v>74</v>
      </c>
      <c r="I50" s="21" t="s">
        <v>600</v>
      </c>
      <c r="J50" s="21" t="s">
        <v>601</v>
      </c>
      <c r="K50" s="18" t="str">
        <f>IF(OR(AND($D50="X",Anwendbarkeit!$C$6="Ja"),AND($E50="X",Anwendbarkeit!$C$7="Ja"),AND($F50="X",Anwendbarkeit!$C$8="Ja")),"relevant","nicht anwendbar")</f>
        <v>relevant</v>
      </c>
      <c r="L50" s="22"/>
      <c r="M50" s="22">
        <v>4.0</v>
      </c>
      <c r="N50" s="18" t="str">
        <f t="shared" si="1"/>
        <v/>
      </c>
      <c r="O50" s="19" t="str">
        <f t="shared" si="2"/>
        <v>noch nicht bewertet</v>
      </c>
      <c r="P50" s="23"/>
      <c r="Q50" s="23"/>
      <c r="R50" s="23"/>
    </row>
    <row r="51" ht="42.0" customHeight="1">
      <c r="A51" s="21" t="s">
        <v>602</v>
      </c>
      <c r="B51" s="21" t="s">
        <v>452</v>
      </c>
      <c r="C51" s="21" t="s">
        <v>603</v>
      </c>
      <c r="D51" s="18" t="s">
        <v>66</v>
      </c>
      <c r="E51" s="18" t="s">
        <v>66</v>
      </c>
      <c r="F51" s="18"/>
      <c r="G51" s="21" t="s">
        <v>604</v>
      </c>
      <c r="H51" s="21" t="s">
        <v>74</v>
      </c>
      <c r="I51" s="21" t="s">
        <v>605</v>
      </c>
      <c r="J51" s="21" t="s">
        <v>606</v>
      </c>
      <c r="K51" s="18" t="str">
        <f>IF(OR(AND($D51="X",Anwendbarkeit!$C$6="Ja"),AND($E51="X",Anwendbarkeit!$C$7="Ja"),AND($F51="X",Anwendbarkeit!$C$8="Ja")),"relevant","nicht anwendbar")</f>
        <v>relevant</v>
      </c>
      <c r="L51" s="22"/>
      <c r="M51" s="22">
        <v>4.0</v>
      </c>
      <c r="N51" s="18" t="str">
        <f t="shared" si="1"/>
        <v/>
      </c>
      <c r="O51" s="19" t="str">
        <f t="shared" si="2"/>
        <v>noch nicht bewertet</v>
      </c>
      <c r="P51" s="23"/>
      <c r="Q51" s="23"/>
      <c r="R51" s="23"/>
    </row>
    <row r="52" ht="42.0" customHeight="1">
      <c r="A52" s="21" t="s">
        <v>607</v>
      </c>
      <c r="B52" s="21" t="s">
        <v>452</v>
      </c>
      <c r="C52" s="21" t="s">
        <v>608</v>
      </c>
      <c r="D52" s="18" t="s">
        <v>66</v>
      </c>
      <c r="E52" s="18" t="s">
        <v>66</v>
      </c>
      <c r="F52" s="18"/>
      <c r="G52" s="21" t="s">
        <v>609</v>
      </c>
      <c r="H52" s="21" t="s">
        <v>74</v>
      </c>
      <c r="I52" s="21" t="s">
        <v>610</v>
      </c>
      <c r="J52" s="21" t="s">
        <v>611</v>
      </c>
      <c r="K52" s="18" t="str">
        <f>IF(OR(AND($D52="X",Anwendbarkeit!$C$6="Ja"),AND($E52="X",Anwendbarkeit!$C$7="Ja"),AND($F52="X",Anwendbarkeit!$C$8="Ja")),"relevant","nicht anwendbar")</f>
        <v>relevant</v>
      </c>
      <c r="L52" s="22"/>
      <c r="M52" s="22">
        <v>4.0</v>
      </c>
      <c r="N52" s="18" t="str">
        <f t="shared" si="1"/>
        <v/>
      </c>
      <c r="O52" s="19" t="str">
        <f t="shared" si="2"/>
        <v>noch nicht bewertet</v>
      </c>
      <c r="P52" s="23"/>
      <c r="Q52" s="23"/>
      <c r="R52" s="23"/>
    </row>
    <row r="53" ht="42.0" customHeight="1">
      <c r="A53" s="21" t="s">
        <v>612</v>
      </c>
      <c r="B53" s="21" t="s">
        <v>452</v>
      </c>
      <c r="C53" s="21" t="s">
        <v>613</v>
      </c>
      <c r="D53" s="18" t="s">
        <v>66</v>
      </c>
      <c r="E53" s="18" t="s">
        <v>66</v>
      </c>
      <c r="F53" s="18"/>
      <c r="G53" s="21" t="s">
        <v>614</v>
      </c>
      <c r="H53" s="21" t="s">
        <v>74</v>
      </c>
      <c r="I53" s="21" t="s">
        <v>615</v>
      </c>
      <c r="J53" s="21" t="s">
        <v>616</v>
      </c>
      <c r="K53" s="18" t="str">
        <f>IF(OR(AND($D53="X",Anwendbarkeit!$C$6="Ja"),AND($E53="X",Anwendbarkeit!$C$7="Ja"),AND($F53="X",Anwendbarkeit!$C$8="Ja")),"relevant","nicht anwendbar")</f>
        <v>relevant</v>
      </c>
      <c r="L53" s="22"/>
      <c r="M53" s="22">
        <v>4.0</v>
      </c>
      <c r="N53" s="18" t="str">
        <f t="shared" si="1"/>
        <v/>
      </c>
      <c r="O53" s="19" t="str">
        <f t="shared" si="2"/>
        <v>noch nicht bewertet</v>
      </c>
      <c r="P53" s="23"/>
      <c r="Q53" s="23"/>
      <c r="R53" s="23"/>
    </row>
    <row r="54" ht="42.0" customHeight="1">
      <c r="A54" s="21" t="s">
        <v>617</v>
      </c>
      <c r="B54" s="21" t="s">
        <v>452</v>
      </c>
      <c r="C54" s="21" t="s">
        <v>618</v>
      </c>
      <c r="D54" s="18" t="s">
        <v>66</v>
      </c>
      <c r="E54" s="18"/>
      <c r="F54" s="18"/>
      <c r="G54" s="21" t="s">
        <v>619</v>
      </c>
      <c r="H54" s="21" t="s">
        <v>74</v>
      </c>
      <c r="I54" s="21" t="s">
        <v>620</v>
      </c>
      <c r="J54" s="21" t="s">
        <v>621</v>
      </c>
      <c r="K54" s="18" t="str">
        <f>IF(OR(AND($D54="X",Anwendbarkeit!$C$6="Ja"),AND($E54="X",Anwendbarkeit!$C$7="Ja"),AND($F54="X",Anwendbarkeit!$C$8="Ja")),"relevant","nicht anwendbar")</f>
        <v>relevant</v>
      </c>
      <c r="L54" s="22"/>
      <c r="M54" s="22">
        <v>4.0</v>
      </c>
      <c r="N54" s="18" t="str">
        <f t="shared" si="1"/>
        <v/>
      </c>
      <c r="O54" s="19" t="str">
        <f t="shared" si="2"/>
        <v>noch nicht bewertet</v>
      </c>
      <c r="P54" s="23"/>
      <c r="Q54" s="23"/>
      <c r="R54" s="23"/>
    </row>
    <row r="55" ht="42.0" customHeight="1">
      <c r="A55" s="21" t="s">
        <v>622</v>
      </c>
      <c r="B55" s="21" t="s">
        <v>452</v>
      </c>
      <c r="C55" s="21" t="s">
        <v>623</v>
      </c>
      <c r="D55" s="18" t="s">
        <v>66</v>
      </c>
      <c r="E55" s="18" t="s">
        <v>66</v>
      </c>
      <c r="F55" s="18"/>
      <c r="G55" s="21" t="s">
        <v>624</v>
      </c>
      <c r="H55" s="21" t="s">
        <v>74</v>
      </c>
      <c r="I55" s="21" t="s">
        <v>625</v>
      </c>
      <c r="J55" s="21" t="s">
        <v>626</v>
      </c>
      <c r="K55" s="18" t="str">
        <f>IF(OR(AND($D55="X",Anwendbarkeit!$C$6="Ja"),AND($E55="X",Anwendbarkeit!$C$7="Ja"),AND($F55="X",Anwendbarkeit!$C$8="Ja")),"relevant","nicht anwendbar")</f>
        <v>relevant</v>
      </c>
      <c r="L55" s="22"/>
      <c r="M55" s="22">
        <v>4.0</v>
      </c>
      <c r="N55" s="18" t="str">
        <f t="shared" si="1"/>
        <v/>
      </c>
      <c r="O55" s="19" t="str">
        <f t="shared" si="2"/>
        <v>noch nicht bewertet</v>
      </c>
      <c r="P55" s="23"/>
      <c r="Q55" s="23"/>
      <c r="R55" s="23"/>
    </row>
    <row r="56" ht="42.0" customHeight="1">
      <c r="A56" s="21" t="s">
        <v>627</v>
      </c>
      <c r="B56" s="21" t="s">
        <v>452</v>
      </c>
      <c r="C56" s="21" t="s">
        <v>628</v>
      </c>
      <c r="D56" s="18" t="s">
        <v>66</v>
      </c>
      <c r="E56" s="18"/>
      <c r="F56" s="18"/>
      <c r="G56" s="21" t="s">
        <v>629</v>
      </c>
      <c r="H56" s="21" t="s">
        <v>74</v>
      </c>
      <c r="I56" s="21" t="s">
        <v>630</v>
      </c>
      <c r="J56" s="21" t="s">
        <v>631</v>
      </c>
      <c r="K56" s="18" t="str">
        <f>IF(OR(AND($D56="X",Anwendbarkeit!$C$6="Ja"),AND($E56="X",Anwendbarkeit!$C$7="Ja"),AND($F56="X",Anwendbarkeit!$C$8="Ja")),"relevant","nicht anwendbar")</f>
        <v>relevant</v>
      </c>
      <c r="L56" s="22"/>
      <c r="M56" s="22">
        <v>4.0</v>
      </c>
      <c r="N56" s="18" t="str">
        <f t="shared" si="1"/>
        <v/>
      </c>
      <c r="O56" s="19" t="str">
        <f t="shared" si="2"/>
        <v>noch nicht bewertet</v>
      </c>
      <c r="P56" s="23"/>
      <c r="Q56" s="23"/>
      <c r="R56" s="23"/>
    </row>
    <row r="57" ht="42.0" customHeight="1">
      <c r="A57" s="21" t="s">
        <v>632</v>
      </c>
      <c r="B57" s="21" t="s">
        <v>452</v>
      </c>
      <c r="C57" s="21" t="s">
        <v>633</v>
      </c>
      <c r="D57" s="18" t="s">
        <v>66</v>
      </c>
      <c r="E57" s="18" t="s">
        <v>66</v>
      </c>
      <c r="F57" s="18"/>
      <c r="G57" s="21" t="s">
        <v>634</v>
      </c>
      <c r="H57" s="21" t="s">
        <v>74</v>
      </c>
      <c r="I57" s="21" t="s">
        <v>635</v>
      </c>
      <c r="J57" s="21" t="s">
        <v>636</v>
      </c>
      <c r="K57" s="18" t="str">
        <f>IF(OR(AND($D57="X",Anwendbarkeit!$C$6="Ja"),AND($E57="X",Anwendbarkeit!$C$7="Ja"),AND($F57="X",Anwendbarkeit!$C$8="Ja")),"relevant","nicht anwendbar")</f>
        <v>relevant</v>
      </c>
      <c r="L57" s="22"/>
      <c r="M57" s="22">
        <v>4.0</v>
      </c>
      <c r="N57" s="18" t="str">
        <f t="shared" si="1"/>
        <v/>
      </c>
      <c r="O57" s="19" t="str">
        <f t="shared" si="2"/>
        <v>noch nicht bewertet</v>
      </c>
      <c r="P57" s="23"/>
      <c r="Q57" s="23"/>
      <c r="R57" s="23"/>
    </row>
    <row r="58" ht="42.0" customHeight="1">
      <c r="A58" s="21" t="s">
        <v>637</v>
      </c>
      <c r="B58" s="21" t="s">
        <v>452</v>
      </c>
      <c r="C58" s="21" t="s">
        <v>638</v>
      </c>
      <c r="D58" s="18" t="s">
        <v>66</v>
      </c>
      <c r="E58" s="18"/>
      <c r="F58" s="18"/>
      <c r="G58" s="21" t="s">
        <v>639</v>
      </c>
      <c r="H58" s="21" t="s">
        <v>74</v>
      </c>
      <c r="I58" s="21" t="s">
        <v>640</v>
      </c>
      <c r="J58" s="21" t="s">
        <v>641</v>
      </c>
      <c r="K58" s="18" t="str">
        <f>IF(OR(AND($D58="X",Anwendbarkeit!$C$6="Ja"),AND($E58="X",Anwendbarkeit!$C$7="Ja"),AND($F58="X",Anwendbarkeit!$C$8="Ja")),"relevant","nicht anwendbar")</f>
        <v>relevant</v>
      </c>
      <c r="L58" s="22"/>
      <c r="M58" s="22">
        <v>4.0</v>
      </c>
      <c r="N58" s="18" t="str">
        <f t="shared" si="1"/>
        <v/>
      </c>
      <c r="O58" s="19" t="str">
        <f t="shared" si="2"/>
        <v>noch nicht bewertet</v>
      </c>
      <c r="P58" s="23"/>
      <c r="Q58" s="23"/>
      <c r="R58" s="23"/>
    </row>
    <row r="59" ht="42.0" customHeight="1">
      <c r="A59" s="21" t="s">
        <v>642</v>
      </c>
      <c r="B59" s="21" t="s">
        <v>452</v>
      </c>
      <c r="C59" s="21" t="s">
        <v>643</v>
      </c>
      <c r="D59" s="18" t="s">
        <v>66</v>
      </c>
      <c r="E59" s="18" t="s">
        <v>66</v>
      </c>
      <c r="F59" s="18"/>
      <c r="G59" s="21" t="s">
        <v>644</v>
      </c>
      <c r="H59" s="21" t="s">
        <v>140</v>
      </c>
      <c r="I59" s="21" t="s">
        <v>645</v>
      </c>
      <c r="J59" s="21" t="s">
        <v>646</v>
      </c>
      <c r="K59" s="18" t="str">
        <f>IF(OR(AND($D59="X",Anwendbarkeit!$C$6="Ja"),AND($E59="X",Anwendbarkeit!$C$7="Ja"),AND($F59="X",Anwendbarkeit!$C$8="Ja")),"relevant","nicht anwendbar")</f>
        <v>relevant</v>
      </c>
      <c r="L59" s="22"/>
      <c r="M59" s="22">
        <v>3.0</v>
      </c>
      <c r="N59" s="18" t="str">
        <f t="shared" si="1"/>
        <v/>
      </c>
      <c r="O59" s="19" t="str">
        <f t="shared" si="2"/>
        <v>noch nicht bewertet</v>
      </c>
      <c r="P59" s="23"/>
      <c r="Q59" s="23"/>
      <c r="R59" s="23"/>
    </row>
    <row r="60" ht="42.0" customHeight="1">
      <c r="A60" s="21" t="s">
        <v>647</v>
      </c>
      <c r="B60" s="21" t="s">
        <v>452</v>
      </c>
      <c r="C60" s="21" t="s">
        <v>648</v>
      </c>
      <c r="D60" s="18" t="s">
        <v>66</v>
      </c>
      <c r="E60" s="18"/>
      <c r="F60" s="18"/>
      <c r="G60" s="21" t="s">
        <v>649</v>
      </c>
      <c r="H60" s="21" t="s">
        <v>140</v>
      </c>
      <c r="I60" s="21" t="s">
        <v>650</v>
      </c>
      <c r="J60" s="21" t="s">
        <v>651</v>
      </c>
      <c r="K60" s="18" t="str">
        <f>IF(OR(AND($D60="X",Anwendbarkeit!$C$6="Ja"),AND($E60="X",Anwendbarkeit!$C$7="Ja"),AND($F60="X",Anwendbarkeit!$C$8="Ja")),"relevant","nicht anwendbar")</f>
        <v>relevant</v>
      </c>
      <c r="L60" s="22"/>
      <c r="M60" s="22">
        <v>3.0</v>
      </c>
      <c r="N60" s="18" t="str">
        <f t="shared" si="1"/>
        <v/>
      </c>
      <c r="O60" s="19" t="str">
        <f t="shared" si="2"/>
        <v>noch nicht bewertet</v>
      </c>
      <c r="P60" s="23"/>
      <c r="Q60" s="23"/>
      <c r="R60" s="23"/>
    </row>
    <row r="61" ht="42.0" customHeight="1">
      <c r="A61" s="21" t="s">
        <v>652</v>
      </c>
      <c r="B61" s="21" t="s">
        <v>463</v>
      </c>
      <c r="C61" s="21" t="s">
        <v>653</v>
      </c>
      <c r="D61" s="18" t="s">
        <v>66</v>
      </c>
      <c r="E61" s="18"/>
      <c r="F61" s="18"/>
      <c r="G61" s="21" t="s">
        <v>654</v>
      </c>
      <c r="H61" s="21" t="s">
        <v>74</v>
      </c>
      <c r="I61" s="21" t="s">
        <v>655</v>
      </c>
      <c r="J61" s="21" t="s">
        <v>656</v>
      </c>
      <c r="K61" s="18" t="str">
        <f>IF(OR(AND($D61="X",Anwendbarkeit!$C$6="Ja"),AND($E61="X",Anwendbarkeit!$C$7="Ja"),AND($F61="X",Anwendbarkeit!$C$8="Ja")),"relevant","nicht anwendbar")</f>
        <v>relevant</v>
      </c>
      <c r="L61" s="22"/>
      <c r="M61" s="22">
        <v>4.0</v>
      </c>
      <c r="N61" s="18" t="str">
        <f t="shared" si="1"/>
        <v/>
      </c>
      <c r="O61" s="19" t="str">
        <f t="shared" si="2"/>
        <v>noch nicht bewertet</v>
      </c>
      <c r="P61" s="23"/>
      <c r="Q61" s="23"/>
      <c r="R61" s="23"/>
    </row>
    <row r="62" ht="42.0" customHeight="1">
      <c r="A62" s="21" t="s">
        <v>657</v>
      </c>
      <c r="B62" s="21" t="s">
        <v>463</v>
      </c>
      <c r="C62" s="21" t="s">
        <v>658</v>
      </c>
      <c r="D62" s="18" t="s">
        <v>66</v>
      </c>
      <c r="E62" s="18"/>
      <c r="F62" s="18"/>
      <c r="G62" s="21" t="s">
        <v>659</v>
      </c>
      <c r="H62" s="21" t="s">
        <v>74</v>
      </c>
      <c r="I62" s="21" t="s">
        <v>660</v>
      </c>
      <c r="J62" s="21" t="s">
        <v>661</v>
      </c>
      <c r="K62" s="18" t="str">
        <f>IF(OR(AND($D62="X",Anwendbarkeit!$C$6="Ja"),AND($E62="X",Anwendbarkeit!$C$7="Ja"),AND($F62="X",Anwendbarkeit!$C$8="Ja")),"relevant","nicht anwendbar")</f>
        <v>relevant</v>
      </c>
      <c r="L62" s="22"/>
      <c r="M62" s="22">
        <v>4.0</v>
      </c>
      <c r="N62" s="18" t="str">
        <f t="shared" si="1"/>
        <v/>
      </c>
      <c r="O62" s="19" t="str">
        <f t="shared" si="2"/>
        <v>noch nicht bewertet</v>
      </c>
      <c r="P62" s="23"/>
      <c r="Q62" s="23"/>
      <c r="R62" s="23"/>
    </row>
    <row r="63" ht="42.0" customHeight="1">
      <c r="A63" s="21" t="s">
        <v>662</v>
      </c>
      <c r="B63" s="21" t="s">
        <v>463</v>
      </c>
      <c r="C63" s="21" t="s">
        <v>663</v>
      </c>
      <c r="D63" s="18" t="s">
        <v>66</v>
      </c>
      <c r="E63" s="18"/>
      <c r="F63" s="18"/>
      <c r="G63" s="21" t="s">
        <v>664</v>
      </c>
      <c r="H63" s="21" t="s">
        <v>74</v>
      </c>
      <c r="I63" s="21" t="s">
        <v>665</v>
      </c>
      <c r="J63" s="21" t="s">
        <v>666</v>
      </c>
      <c r="K63" s="18" t="str">
        <f>IF(OR(AND($D63="X",Anwendbarkeit!$C$6="Ja"),AND($E63="X",Anwendbarkeit!$C$7="Ja"),AND($F63="X",Anwendbarkeit!$C$8="Ja")),"relevant","nicht anwendbar")</f>
        <v>relevant</v>
      </c>
      <c r="L63" s="22"/>
      <c r="M63" s="22">
        <v>4.0</v>
      </c>
      <c r="N63" s="18" t="str">
        <f t="shared" si="1"/>
        <v/>
      </c>
      <c r="O63" s="19" t="str">
        <f t="shared" si="2"/>
        <v>noch nicht bewertet</v>
      </c>
      <c r="P63" s="23"/>
      <c r="Q63" s="23"/>
      <c r="R63" s="23"/>
    </row>
    <row r="64" ht="42.0" customHeight="1">
      <c r="A64" s="21" t="s">
        <v>667</v>
      </c>
      <c r="B64" s="21" t="s">
        <v>463</v>
      </c>
      <c r="C64" s="21" t="s">
        <v>668</v>
      </c>
      <c r="D64" s="18" t="s">
        <v>66</v>
      </c>
      <c r="E64" s="18"/>
      <c r="F64" s="18"/>
      <c r="G64" s="21" t="s">
        <v>669</v>
      </c>
      <c r="H64" s="21" t="s">
        <v>140</v>
      </c>
      <c r="I64" s="21" t="s">
        <v>670</v>
      </c>
      <c r="J64" s="21" t="s">
        <v>671</v>
      </c>
      <c r="K64" s="18" t="str">
        <f>IF(OR(AND($D64="X",Anwendbarkeit!$C$6="Ja"),AND($E64="X",Anwendbarkeit!$C$7="Ja"),AND($F64="X",Anwendbarkeit!$C$8="Ja")),"relevant","nicht anwendbar")</f>
        <v>relevant</v>
      </c>
      <c r="L64" s="22"/>
      <c r="M64" s="22">
        <v>3.0</v>
      </c>
      <c r="N64" s="18" t="str">
        <f t="shared" si="1"/>
        <v/>
      </c>
      <c r="O64" s="19" t="str">
        <f t="shared" si="2"/>
        <v>noch nicht bewertet</v>
      </c>
      <c r="P64" s="23"/>
      <c r="Q64" s="23"/>
      <c r="R64" s="23"/>
    </row>
    <row r="65" ht="42.0" customHeight="1">
      <c r="A65" s="21" t="s">
        <v>672</v>
      </c>
      <c r="B65" s="21" t="s">
        <v>463</v>
      </c>
      <c r="C65" s="21" t="s">
        <v>673</v>
      </c>
      <c r="D65" s="18" t="s">
        <v>66</v>
      </c>
      <c r="E65" s="18"/>
      <c r="F65" s="18"/>
      <c r="G65" s="21" t="s">
        <v>674</v>
      </c>
      <c r="H65" s="21" t="s">
        <v>74</v>
      </c>
      <c r="I65" s="21" t="s">
        <v>675</v>
      </c>
      <c r="J65" s="21" t="s">
        <v>676</v>
      </c>
      <c r="K65" s="18" t="str">
        <f>IF(OR(AND($D65="X",Anwendbarkeit!$C$6="Ja"),AND($E65="X",Anwendbarkeit!$C$7="Ja"),AND($F65="X",Anwendbarkeit!$C$8="Ja")),"relevant","nicht anwendbar")</f>
        <v>relevant</v>
      </c>
      <c r="L65" s="22"/>
      <c r="M65" s="22">
        <v>4.0</v>
      </c>
      <c r="N65" s="18" t="str">
        <f t="shared" si="1"/>
        <v/>
      </c>
      <c r="O65" s="19" t="str">
        <f t="shared" si="2"/>
        <v>noch nicht bewertet</v>
      </c>
      <c r="P65" s="23"/>
      <c r="Q65" s="23"/>
      <c r="R65" s="23"/>
    </row>
    <row r="66" ht="42.0" customHeight="1">
      <c r="A66" s="21" t="s">
        <v>677</v>
      </c>
      <c r="B66" s="21" t="s">
        <v>463</v>
      </c>
      <c r="C66" s="21" t="s">
        <v>678</v>
      </c>
      <c r="D66" s="18" t="s">
        <v>66</v>
      </c>
      <c r="E66" s="18"/>
      <c r="F66" s="18"/>
      <c r="G66" s="21" t="s">
        <v>679</v>
      </c>
      <c r="H66" s="21" t="s">
        <v>74</v>
      </c>
      <c r="I66" s="21" t="s">
        <v>680</v>
      </c>
      <c r="J66" s="21" t="s">
        <v>681</v>
      </c>
      <c r="K66" s="18" t="str">
        <f>IF(OR(AND($D66="X",Anwendbarkeit!$C$6="Ja"),AND($E66="X",Anwendbarkeit!$C$7="Ja"),AND($F66="X",Anwendbarkeit!$C$8="Ja")),"relevant","nicht anwendbar")</f>
        <v>relevant</v>
      </c>
      <c r="L66" s="22"/>
      <c r="M66" s="22">
        <v>4.0</v>
      </c>
      <c r="N66" s="18" t="str">
        <f t="shared" si="1"/>
        <v/>
      </c>
      <c r="O66" s="19" t="str">
        <f t="shared" si="2"/>
        <v>noch nicht bewertet</v>
      </c>
      <c r="P66" s="23"/>
      <c r="Q66" s="23"/>
      <c r="R66" s="23"/>
    </row>
    <row r="67" ht="42.0" customHeight="1">
      <c r="A67" s="21" t="s">
        <v>682</v>
      </c>
      <c r="B67" s="21" t="s">
        <v>463</v>
      </c>
      <c r="C67" s="21" t="s">
        <v>683</v>
      </c>
      <c r="D67" s="18" t="s">
        <v>66</v>
      </c>
      <c r="E67" s="18"/>
      <c r="F67" s="18"/>
      <c r="G67" s="21" t="s">
        <v>684</v>
      </c>
      <c r="H67" s="21" t="s">
        <v>74</v>
      </c>
      <c r="I67" s="21" t="s">
        <v>685</v>
      </c>
      <c r="J67" s="21" t="s">
        <v>686</v>
      </c>
      <c r="K67" s="18" t="str">
        <f>IF(OR(AND($D67="X",Anwendbarkeit!$C$6="Ja"),AND($E67="X",Anwendbarkeit!$C$7="Ja"),AND($F67="X",Anwendbarkeit!$C$8="Ja")),"relevant","nicht anwendbar")</f>
        <v>relevant</v>
      </c>
      <c r="L67" s="22"/>
      <c r="M67" s="22">
        <v>4.0</v>
      </c>
      <c r="N67" s="18" t="str">
        <f t="shared" si="1"/>
        <v/>
      </c>
      <c r="O67" s="19" t="str">
        <f t="shared" si="2"/>
        <v>noch nicht bewertet</v>
      </c>
      <c r="P67" s="23"/>
      <c r="Q67" s="23"/>
      <c r="R67" s="23"/>
    </row>
    <row r="68" ht="42.0" customHeight="1">
      <c r="A68" s="21" t="s">
        <v>687</v>
      </c>
      <c r="B68" s="21" t="s">
        <v>463</v>
      </c>
      <c r="C68" s="21" t="s">
        <v>688</v>
      </c>
      <c r="D68" s="18"/>
      <c r="E68" s="18" t="s">
        <v>66</v>
      </c>
      <c r="F68" s="18"/>
      <c r="G68" s="21" t="s">
        <v>689</v>
      </c>
      <c r="H68" s="21" t="s">
        <v>74</v>
      </c>
      <c r="I68" s="21" t="s">
        <v>690</v>
      </c>
      <c r="J68" s="21" t="s">
        <v>691</v>
      </c>
      <c r="K68" s="18" t="str">
        <f>IF(OR(AND($D68="X",Anwendbarkeit!$C$6="Ja"),AND($E68="X",Anwendbarkeit!$C$7="Ja"),AND($F68="X",Anwendbarkeit!$C$8="Ja")),"relevant","nicht anwendbar")</f>
        <v>relevant</v>
      </c>
      <c r="L68" s="22"/>
      <c r="M68" s="22">
        <v>4.0</v>
      </c>
      <c r="N68" s="18" t="str">
        <f t="shared" si="1"/>
        <v/>
      </c>
      <c r="O68" s="19" t="str">
        <f t="shared" si="2"/>
        <v>noch nicht bewertet</v>
      </c>
      <c r="P68" s="23"/>
      <c r="Q68" s="23"/>
      <c r="R68" s="23"/>
    </row>
    <row r="69" ht="42.0" customHeight="1">
      <c r="A69" s="21" t="s">
        <v>692</v>
      </c>
      <c r="B69" s="21" t="s">
        <v>463</v>
      </c>
      <c r="C69" s="21" t="s">
        <v>693</v>
      </c>
      <c r="D69" s="18"/>
      <c r="E69" s="18" t="s">
        <v>66</v>
      </c>
      <c r="F69" s="18"/>
      <c r="G69" s="21" t="s">
        <v>694</v>
      </c>
      <c r="H69" s="21" t="s">
        <v>74</v>
      </c>
      <c r="I69" s="21" t="s">
        <v>695</v>
      </c>
      <c r="J69" s="21" t="s">
        <v>696</v>
      </c>
      <c r="K69" s="18" t="str">
        <f>IF(OR(AND($D69="X",Anwendbarkeit!$C$6="Ja"),AND($E69="X",Anwendbarkeit!$C$7="Ja"),AND($F69="X",Anwendbarkeit!$C$8="Ja")),"relevant","nicht anwendbar")</f>
        <v>relevant</v>
      </c>
      <c r="L69" s="22"/>
      <c r="M69" s="22">
        <v>4.0</v>
      </c>
      <c r="N69" s="18" t="str">
        <f t="shared" si="1"/>
        <v/>
      </c>
      <c r="O69" s="19" t="str">
        <f t="shared" si="2"/>
        <v>noch nicht bewertet</v>
      </c>
      <c r="P69" s="23"/>
      <c r="Q69" s="23"/>
      <c r="R69" s="23"/>
    </row>
    <row r="70" ht="42.0" customHeight="1">
      <c r="A70" s="21" t="s">
        <v>697</v>
      </c>
      <c r="B70" s="21" t="s">
        <v>463</v>
      </c>
      <c r="C70" s="21" t="s">
        <v>698</v>
      </c>
      <c r="D70" s="18" t="s">
        <v>66</v>
      </c>
      <c r="E70" s="18" t="s">
        <v>66</v>
      </c>
      <c r="F70" s="18"/>
      <c r="G70" s="21" t="s">
        <v>699</v>
      </c>
      <c r="H70" s="21" t="s">
        <v>140</v>
      </c>
      <c r="I70" s="21" t="s">
        <v>700</v>
      </c>
      <c r="J70" s="21" t="s">
        <v>701</v>
      </c>
      <c r="K70" s="18" t="str">
        <f>IF(OR(AND($D70="X",Anwendbarkeit!$C$6="Ja"),AND($E70="X",Anwendbarkeit!$C$7="Ja"),AND($F70="X",Anwendbarkeit!$C$8="Ja")),"relevant","nicht anwendbar")</f>
        <v>relevant</v>
      </c>
      <c r="L70" s="22"/>
      <c r="M70" s="22">
        <v>3.0</v>
      </c>
      <c r="N70" s="18" t="str">
        <f t="shared" si="1"/>
        <v/>
      </c>
      <c r="O70" s="19" t="str">
        <f t="shared" si="2"/>
        <v>noch nicht bewertet</v>
      </c>
      <c r="P70" s="23"/>
      <c r="Q70" s="23"/>
      <c r="R70" s="23"/>
    </row>
    <row r="71" ht="42.0" customHeight="1">
      <c r="A71" s="21" t="s">
        <v>702</v>
      </c>
      <c r="B71" s="21" t="s">
        <v>469</v>
      </c>
      <c r="C71" s="21" t="s">
        <v>703</v>
      </c>
      <c r="D71" s="18" t="s">
        <v>66</v>
      </c>
      <c r="E71" s="18" t="s">
        <v>66</v>
      </c>
      <c r="F71" s="18"/>
      <c r="G71" s="21" t="s">
        <v>704</v>
      </c>
      <c r="H71" s="21" t="s">
        <v>74</v>
      </c>
      <c r="I71" s="21" t="s">
        <v>705</v>
      </c>
      <c r="J71" s="21" t="s">
        <v>706</v>
      </c>
      <c r="K71" s="18" t="str">
        <f>IF(OR(AND($D71="X",Anwendbarkeit!$C$6="Ja"),AND($E71="X",Anwendbarkeit!$C$7="Ja"),AND($F71="X",Anwendbarkeit!$C$8="Ja")),"relevant","nicht anwendbar")</f>
        <v>relevant</v>
      </c>
      <c r="L71" s="22"/>
      <c r="M71" s="22">
        <v>4.0</v>
      </c>
      <c r="N71" s="18" t="str">
        <f t="shared" si="1"/>
        <v/>
      </c>
      <c r="O71" s="19" t="str">
        <f t="shared" si="2"/>
        <v>noch nicht bewertet</v>
      </c>
      <c r="P71" s="23"/>
      <c r="Q71" s="23"/>
      <c r="R71" s="23"/>
    </row>
    <row r="72" ht="42.0" customHeight="1">
      <c r="A72" s="21" t="s">
        <v>707</v>
      </c>
      <c r="B72" s="21" t="s">
        <v>469</v>
      </c>
      <c r="C72" s="21" t="s">
        <v>708</v>
      </c>
      <c r="D72" s="18" t="s">
        <v>66</v>
      </c>
      <c r="E72" s="18" t="s">
        <v>66</v>
      </c>
      <c r="F72" s="18" t="s">
        <v>66</v>
      </c>
      <c r="G72" s="21" t="s">
        <v>709</v>
      </c>
      <c r="H72" s="21" t="s">
        <v>140</v>
      </c>
      <c r="I72" s="21" t="s">
        <v>710</v>
      </c>
      <c r="J72" s="21" t="s">
        <v>711</v>
      </c>
      <c r="K72" s="18" t="str">
        <f>IF(OR(AND($D72="X",Anwendbarkeit!$C$6="Ja"),AND($E72="X",Anwendbarkeit!$C$7="Ja"),AND($F72="X",Anwendbarkeit!$C$8="Ja")),"relevant","nicht anwendbar")</f>
        <v>relevant</v>
      </c>
      <c r="L72" s="22"/>
      <c r="M72" s="22">
        <v>3.0</v>
      </c>
      <c r="N72" s="18" t="str">
        <f t="shared" si="1"/>
        <v/>
      </c>
      <c r="O72" s="19" t="str">
        <f t="shared" si="2"/>
        <v>noch nicht bewertet</v>
      </c>
      <c r="P72" s="23"/>
      <c r="Q72" s="23"/>
      <c r="R72" s="23"/>
    </row>
    <row r="73" ht="42.0" customHeight="1">
      <c r="A73" s="21" t="s">
        <v>712</v>
      </c>
      <c r="B73" s="21" t="s">
        <v>469</v>
      </c>
      <c r="C73" s="21" t="s">
        <v>713</v>
      </c>
      <c r="D73" s="18" t="s">
        <v>66</v>
      </c>
      <c r="E73" s="18" t="s">
        <v>66</v>
      </c>
      <c r="F73" s="18" t="s">
        <v>66</v>
      </c>
      <c r="G73" s="21" t="s">
        <v>714</v>
      </c>
      <c r="H73" s="21" t="s">
        <v>74</v>
      </c>
      <c r="I73" s="21" t="s">
        <v>715</v>
      </c>
      <c r="J73" s="21" t="s">
        <v>716</v>
      </c>
      <c r="K73" s="18" t="str">
        <f>IF(OR(AND($D73="X",Anwendbarkeit!$C$6="Ja"),AND($E73="X",Anwendbarkeit!$C$7="Ja"),AND($F73="X",Anwendbarkeit!$C$8="Ja")),"relevant","nicht anwendbar")</f>
        <v>relevant</v>
      </c>
      <c r="L73" s="22"/>
      <c r="M73" s="22">
        <v>4.0</v>
      </c>
      <c r="N73" s="18" t="str">
        <f t="shared" si="1"/>
        <v/>
      </c>
      <c r="O73" s="19" t="str">
        <f t="shared" si="2"/>
        <v>noch nicht bewertet</v>
      </c>
      <c r="P73" s="23"/>
      <c r="Q73" s="23"/>
      <c r="R73" s="23"/>
    </row>
    <row r="74" ht="42.0" customHeight="1">
      <c r="A74" s="21" t="s">
        <v>717</v>
      </c>
      <c r="B74" s="21" t="s">
        <v>469</v>
      </c>
      <c r="C74" s="21" t="s">
        <v>718</v>
      </c>
      <c r="D74" s="18"/>
      <c r="E74" s="18" t="s">
        <v>66</v>
      </c>
      <c r="F74" s="18" t="s">
        <v>66</v>
      </c>
      <c r="G74" s="21" t="s">
        <v>719</v>
      </c>
      <c r="H74" s="21" t="s">
        <v>74</v>
      </c>
      <c r="I74" s="21" t="s">
        <v>720</v>
      </c>
      <c r="J74" s="21" t="s">
        <v>721</v>
      </c>
      <c r="K74" s="18" t="str">
        <f>IF(OR(AND($D74="X",Anwendbarkeit!$C$6="Ja"),AND($E74="X",Anwendbarkeit!$C$7="Ja"),AND($F74="X",Anwendbarkeit!$C$8="Ja")),"relevant","nicht anwendbar")</f>
        <v>relevant</v>
      </c>
      <c r="L74" s="22"/>
      <c r="M74" s="22">
        <v>4.0</v>
      </c>
      <c r="N74" s="18" t="str">
        <f t="shared" si="1"/>
        <v/>
      </c>
      <c r="O74" s="19" t="str">
        <f t="shared" si="2"/>
        <v>noch nicht bewertet</v>
      </c>
      <c r="P74" s="23"/>
      <c r="Q74" s="23"/>
      <c r="R74" s="23"/>
    </row>
    <row r="75" ht="42.0" customHeight="1">
      <c r="A75" s="21" t="s">
        <v>722</v>
      </c>
      <c r="B75" s="21" t="s">
        <v>469</v>
      </c>
      <c r="C75" s="21" t="s">
        <v>723</v>
      </c>
      <c r="D75" s="18"/>
      <c r="E75" s="18"/>
      <c r="F75" s="18" t="s">
        <v>66</v>
      </c>
      <c r="G75" s="21" t="s">
        <v>724</v>
      </c>
      <c r="H75" s="21" t="s">
        <v>74</v>
      </c>
      <c r="I75" s="21" t="s">
        <v>725</v>
      </c>
      <c r="J75" s="21" t="s">
        <v>726</v>
      </c>
      <c r="K75" s="18" t="str">
        <f>IF(OR(AND($D75="X",Anwendbarkeit!$C$6="Ja"),AND($E75="X",Anwendbarkeit!$C$7="Ja"),AND($F75="X",Anwendbarkeit!$C$8="Ja")),"relevant","nicht anwendbar")</f>
        <v>relevant</v>
      </c>
      <c r="L75" s="22"/>
      <c r="M75" s="22">
        <v>4.0</v>
      </c>
      <c r="N75" s="18" t="str">
        <f t="shared" si="1"/>
        <v/>
      </c>
      <c r="O75" s="19" t="str">
        <f t="shared" si="2"/>
        <v>noch nicht bewertet</v>
      </c>
      <c r="P75" s="23"/>
      <c r="Q75" s="23"/>
      <c r="R75" s="23"/>
    </row>
    <row r="76" ht="42.0" customHeight="1">
      <c r="A76" s="21" t="s">
        <v>727</v>
      </c>
      <c r="B76" s="21" t="s">
        <v>469</v>
      </c>
      <c r="C76" s="21" t="s">
        <v>728</v>
      </c>
      <c r="D76" s="18"/>
      <c r="E76" s="18"/>
      <c r="F76" s="18" t="s">
        <v>66</v>
      </c>
      <c r="G76" s="21" t="s">
        <v>729</v>
      </c>
      <c r="H76" s="21" t="s">
        <v>140</v>
      </c>
      <c r="I76" s="21" t="s">
        <v>730</v>
      </c>
      <c r="J76" s="21" t="s">
        <v>731</v>
      </c>
      <c r="K76" s="18" t="str">
        <f>IF(OR(AND($D76="X",Anwendbarkeit!$C$6="Ja"),AND($E76="X",Anwendbarkeit!$C$7="Ja"),AND($F76="X",Anwendbarkeit!$C$8="Ja")),"relevant","nicht anwendbar")</f>
        <v>relevant</v>
      </c>
      <c r="L76" s="22"/>
      <c r="M76" s="22">
        <v>3.0</v>
      </c>
      <c r="N76" s="18" t="str">
        <f t="shared" si="1"/>
        <v/>
      </c>
      <c r="O76" s="19" t="str">
        <f t="shared" si="2"/>
        <v>noch nicht bewertet</v>
      </c>
      <c r="P76" s="23"/>
      <c r="Q76" s="23"/>
      <c r="R76" s="23"/>
    </row>
    <row r="77" ht="42.0" customHeight="1">
      <c r="A77" s="21" t="s">
        <v>732</v>
      </c>
      <c r="B77" s="21" t="s">
        <v>469</v>
      </c>
      <c r="C77" s="21" t="s">
        <v>733</v>
      </c>
      <c r="D77" s="18"/>
      <c r="E77" s="18"/>
      <c r="F77" s="18" t="s">
        <v>66</v>
      </c>
      <c r="G77" s="21" t="s">
        <v>734</v>
      </c>
      <c r="H77" s="21" t="s">
        <v>74</v>
      </c>
      <c r="I77" s="21" t="s">
        <v>735</v>
      </c>
      <c r="J77" s="21" t="s">
        <v>736</v>
      </c>
      <c r="K77" s="18" t="str">
        <f>IF(OR(AND($D77="X",Anwendbarkeit!$C$6="Ja"),AND($E77="X",Anwendbarkeit!$C$7="Ja"),AND($F77="X",Anwendbarkeit!$C$8="Ja")),"relevant","nicht anwendbar")</f>
        <v>relevant</v>
      </c>
      <c r="L77" s="22"/>
      <c r="M77" s="22">
        <v>4.0</v>
      </c>
      <c r="N77" s="18" t="str">
        <f t="shared" si="1"/>
        <v/>
      </c>
      <c r="O77" s="19" t="str">
        <f t="shared" si="2"/>
        <v>noch nicht bewertet</v>
      </c>
      <c r="P77" s="23"/>
      <c r="Q77" s="23"/>
      <c r="R77" s="23"/>
    </row>
    <row r="78" ht="42.0" customHeight="1">
      <c r="A78" s="21" t="s">
        <v>737</v>
      </c>
      <c r="B78" s="21" t="s">
        <v>469</v>
      </c>
      <c r="C78" s="21" t="s">
        <v>738</v>
      </c>
      <c r="D78" s="18"/>
      <c r="E78" s="18"/>
      <c r="F78" s="18" t="s">
        <v>66</v>
      </c>
      <c r="G78" s="21" t="s">
        <v>739</v>
      </c>
      <c r="H78" s="21" t="s">
        <v>74</v>
      </c>
      <c r="I78" s="21" t="s">
        <v>740</v>
      </c>
      <c r="J78" s="21" t="s">
        <v>741</v>
      </c>
      <c r="K78" s="18" t="str">
        <f>IF(OR(AND($D78="X",Anwendbarkeit!$C$6="Ja"),AND($E78="X",Anwendbarkeit!$C$7="Ja"),AND($F78="X",Anwendbarkeit!$C$8="Ja")),"relevant","nicht anwendbar")</f>
        <v>relevant</v>
      </c>
      <c r="L78" s="22"/>
      <c r="M78" s="22">
        <v>4.0</v>
      </c>
      <c r="N78" s="18" t="str">
        <f t="shared" si="1"/>
        <v/>
      </c>
      <c r="O78" s="19" t="str">
        <f t="shared" si="2"/>
        <v>noch nicht bewertet</v>
      </c>
      <c r="P78" s="23"/>
      <c r="Q78" s="23"/>
      <c r="R78" s="23"/>
    </row>
    <row r="79" ht="42.0" customHeight="1">
      <c r="A79" s="21" t="s">
        <v>742</v>
      </c>
      <c r="B79" s="21" t="s">
        <v>469</v>
      </c>
      <c r="C79" s="21" t="s">
        <v>743</v>
      </c>
      <c r="D79" s="18"/>
      <c r="E79" s="18"/>
      <c r="F79" s="18" t="s">
        <v>66</v>
      </c>
      <c r="G79" s="21" t="s">
        <v>744</v>
      </c>
      <c r="H79" s="21" t="s">
        <v>140</v>
      </c>
      <c r="I79" s="21" t="s">
        <v>745</v>
      </c>
      <c r="J79" s="21" t="s">
        <v>746</v>
      </c>
      <c r="K79" s="18" t="str">
        <f>IF(OR(AND($D79="X",Anwendbarkeit!$C$6="Ja"),AND($E79="X",Anwendbarkeit!$C$7="Ja"),AND($F79="X",Anwendbarkeit!$C$8="Ja")),"relevant","nicht anwendbar")</f>
        <v>relevant</v>
      </c>
      <c r="L79" s="22"/>
      <c r="M79" s="22">
        <v>3.0</v>
      </c>
      <c r="N79" s="18" t="str">
        <f t="shared" si="1"/>
        <v/>
      </c>
      <c r="O79" s="19" t="str">
        <f t="shared" si="2"/>
        <v>noch nicht bewertet</v>
      </c>
      <c r="P79" s="23"/>
      <c r="Q79" s="23"/>
      <c r="R79" s="23"/>
    </row>
    <row r="80" ht="42.0" customHeight="1">
      <c r="A80" s="21" t="s">
        <v>747</v>
      </c>
      <c r="B80" s="21" t="s">
        <v>469</v>
      </c>
      <c r="C80" s="21" t="s">
        <v>748</v>
      </c>
      <c r="D80" s="18"/>
      <c r="E80" s="18"/>
      <c r="F80" s="18" t="s">
        <v>66</v>
      </c>
      <c r="G80" s="21" t="s">
        <v>749</v>
      </c>
      <c r="H80" s="21" t="s">
        <v>74</v>
      </c>
      <c r="I80" s="21" t="s">
        <v>750</v>
      </c>
      <c r="J80" s="21" t="s">
        <v>751</v>
      </c>
      <c r="K80" s="18" t="str">
        <f>IF(OR(AND($D80="X",Anwendbarkeit!$C$6="Ja"),AND($E80="X",Anwendbarkeit!$C$7="Ja"),AND($F80="X",Anwendbarkeit!$C$8="Ja")),"relevant","nicht anwendbar")</f>
        <v>relevant</v>
      </c>
      <c r="L80" s="22"/>
      <c r="M80" s="22">
        <v>4.0</v>
      </c>
      <c r="N80" s="18" t="str">
        <f t="shared" si="1"/>
        <v/>
      </c>
      <c r="O80" s="19" t="str">
        <f t="shared" si="2"/>
        <v>noch nicht bewertet</v>
      </c>
      <c r="P80" s="23"/>
      <c r="Q80" s="23"/>
      <c r="R80" s="23"/>
    </row>
    <row r="81" ht="42.0" customHeight="1">
      <c r="A81" s="21" t="s">
        <v>752</v>
      </c>
      <c r="B81" s="21" t="s">
        <v>477</v>
      </c>
      <c r="C81" s="21" t="s">
        <v>753</v>
      </c>
      <c r="D81" s="18" t="s">
        <v>66</v>
      </c>
      <c r="E81" s="18" t="s">
        <v>66</v>
      </c>
      <c r="F81" s="18"/>
      <c r="G81" s="21" t="s">
        <v>754</v>
      </c>
      <c r="H81" s="21" t="s">
        <v>74</v>
      </c>
      <c r="I81" s="21" t="s">
        <v>755</v>
      </c>
      <c r="J81" s="21" t="s">
        <v>756</v>
      </c>
      <c r="K81" s="18" t="str">
        <f>IF(OR(AND($D81="X",Anwendbarkeit!$C$6="Ja"),AND($E81="X",Anwendbarkeit!$C$7="Ja"),AND($F81="X",Anwendbarkeit!$C$8="Ja")),"relevant","nicht anwendbar")</f>
        <v>relevant</v>
      </c>
      <c r="L81" s="22"/>
      <c r="M81" s="22">
        <v>4.0</v>
      </c>
      <c r="N81" s="18" t="str">
        <f t="shared" si="1"/>
        <v/>
      </c>
      <c r="O81" s="19" t="str">
        <f t="shared" si="2"/>
        <v>noch nicht bewertet</v>
      </c>
      <c r="P81" s="23"/>
      <c r="Q81" s="23"/>
      <c r="R81" s="23"/>
    </row>
    <row r="82" ht="42.0" customHeight="1">
      <c r="A82" s="21" t="s">
        <v>757</v>
      </c>
      <c r="B82" s="21" t="s">
        <v>477</v>
      </c>
      <c r="C82" s="21" t="s">
        <v>758</v>
      </c>
      <c r="D82" s="18" t="s">
        <v>66</v>
      </c>
      <c r="E82" s="18" t="s">
        <v>66</v>
      </c>
      <c r="F82" s="18"/>
      <c r="G82" s="21" t="s">
        <v>759</v>
      </c>
      <c r="H82" s="21" t="s">
        <v>74</v>
      </c>
      <c r="I82" s="21" t="s">
        <v>760</v>
      </c>
      <c r="J82" s="21" t="s">
        <v>761</v>
      </c>
      <c r="K82" s="18" t="str">
        <f>IF(OR(AND($D82="X",Anwendbarkeit!$C$6="Ja"),AND($E82="X",Anwendbarkeit!$C$7="Ja"),AND($F82="X",Anwendbarkeit!$C$8="Ja")),"relevant","nicht anwendbar")</f>
        <v>relevant</v>
      </c>
      <c r="L82" s="22"/>
      <c r="M82" s="22">
        <v>4.0</v>
      </c>
      <c r="N82" s="18" t="str">
        <f t="shared" si="1"/>
        <v/>
      </c>
      <c r="O82" s="19" t="str">
        <f t="shared" si="2"/>
        <v>noch nicht bewertet</v>
      </c>
      <c r="P82" s="23"/>
      <c r="Q82" s="23"/>
      <c r="R82" s="23"/>
    </row>
    <row r="83" ht="42.0" customHeight="1">
      <c r="A83" s="21" t="s">
        <v>762</v>
      </c>
      <c r="B83" s="21" t="s">
        <v>477</v>
      </c>
      <c r="C83" s="21" t="s">
        <v>763</v>
      </c>
      <c r="D83" s="18" t="s">
        <v>66</v>
      </c>
      <c r="E83" s="18" t="s">
        <v>66</v>
      </c>
      <c r="F83" s="18"/>
      <c r="G83" s="21" t="s">
        <v>764</v>
      </c>
      <c r="H83" s="21" t="s">
        <v>74</v>
      </c>
      <c r="I83" s="21" t="s">
        <v>765</v>
      </c>
      <c r="J83" s="21" t="s">
        <v>766</v>
      </c>
      <c r="K83" s="18" t="str">
        <f>IF(OR(AND($D83="X",Anwendbarkeit!$C$6="Ja"),AND($E83="X",Anwendbarkeit!$C$7="Ja"),AND($F83="X",Anwendbarkeit!$C$8="Ja")),"relevant","nicht anwendbar")</f>
        <v>relevant</v>
      </c>
      <c r="L83" s="22"/>
      <c r="M83" s="22">
        <v>4.0</v>
      </c>
      <c r="N83" s="18" t="str">
        <f t="shared" si="1"/>
        <v/>
      </c>
      <c r="O83" s="19" t="str">
        <f t="shared" si="2"/>
        <v>noch nicht bewertet</v>
      </c>
      <c r="P83" s="23"/>
      <c r="Q83" s="23"/>
      <c r="R83" s="23"/>
    </row>
    <row r="84" ht="42.0" customHeight="1">
      <c r="A84" s="21" t="s">
        <v>767</v>
      </c>
      <c r="B84" s="21" t="s">
        <v>477</v>
      </c>
      <c r="C84" s="21" t="s">
        <v>768</v>
      </c>
      <c r="D84" s="18" t="s">
        <v>66</v>
      </c>
      <c r="E84" s="18" t="s">
        <v>66</v>
      </c>
      <c r="F84" s="18"/>
      <c r="G84" s="21" t="s">
        <v>769</v>
      </c>
      <c r="H84" s="21" t="s">
        <v>74</v>
      </c>
      <c r="I84" s="21" t="s">
        <v>770</v>
      </c>
      <c r="J84" s="21" t="s">
        <v>771</v>
      </c>
      <c r="K84" s="18" t="str">
        <f>IF(OR(AND($D84="X",Anwendbarkeit!$C$6="Ja"),AND($E84="X",Anwendbarkeit!$C$7="Ja"),AND($F84="X",Anwendbarkeit!$C$8="Ja")),"relevant","nicht anwendbar")</f>
        <v>relevant</v>
      </c>
      <c r="L84" s="22"/>
      <c r="M84" s="22">
        <v>4.0</v>
      </c>
      <c r="N84" s="18" t="str">
        <f t="shared" si="1"/>
        <v/>
      </c>
      <c r="O84" s="19" t="str">
        <f t="shared" si="2"/>
        <v>noch nicht bewertet</v>
      </c>
      <c r="P84" s="23"/>
      <c r="Q84" s="23"/>
      <c r="R84" s="23"/>
    </row>
    <row r="85" ht="42.0" customHeight="1">
      <c r="A85" s="21" t="s">
        <v>772</v>
      </c>
      <c r="B85" s="21" t="s">
        <v>477</v>
      </c>
      <c r="C85" s="21" t="s">
        <v>773</v>
      </c>
      <c r="D85" s="18" t="s">
        <v>66</v>
      </c>
      <c r="E85" s="18" t="s">
        <v>66</v>
      </c>
      <c r="F85" s="18"/>
      <c r="G85" s="21" t="s">
        <v>774</v>
      </c>
      <c r="H85" s="21" t="s">
        <v>74</v>
      </c>
      <c r="I85" s="21" t="s">
        <v>775</v>
      </c>
      <c r="J85" s="21" t="s">
        <v>776</v>
      </c>
      <c r="K85" s="18" t="str">
        <f>IF(OR(AND($D85="X",Anwendbarkeit!$C$6="Ja"),AND($E85="X",Anwendbarkeit!$C$7="Ja"),AND($F85="X",Anwendbarkeit!$C$8="Ja")),"relevant","nicht anwendbar")</f>
        <v>relevant</v>
      </c>
      <c r="L85" s="22"/>
      <c r="M85" s="22">
        <v>4.0</v>
      </c>
      <c r="N85" s="18" t="str">
        <f t="shared" si="1"/>
        <v/>
      </c>
      <c r="O85" s="19" t="str">
        <f t="shared" si="2"/>
        <v>noch nicht bewertet</v>
      </c>
      <c r="P85" s="23"/>
      <c r="Q85" s="23"/>
      <c r="R85" s="23"/>
    </row>
    <row r="86" ht="42.0" customHeight="1">
      <c r="A86" s="21" t="s">
        <v>777</v>
      </c>
      <c r="B86" s="21" t="s">
        <v>477</v>
      </c>
      <c r="C86" s="21" t="s">
        <v>778</v>
      </c>
      <c r="D86" s="18" t="s">
        <v>66</v>
      </c>
      <c r="E86" s="18" t="s">
        <v>66</v>
      </c>
      <c r="F86" s="18"/>
      <c r="G86" s="21" t="s">
        <v>779</v>
      </c>
      <c r="H86" s="21" t="s">
        <v>74</v>
      </c>
      <c r="I86" s="21" t="s">
        <v>780</v>
      </c>
      <c r="J86" s="21" t="s">
        <v>781</v>
      </c>
      <c r="K86" s="18" t="str">
        <f>IF(OR(AND($D86="X",Anwendbarkeit!$C$6="Ja"),AND($E86="X",Anwendbarkeit!$C$7="Ja"),AND($F86="X",Anwendbarkeit!$C$8="Ja")),"relevant","nicht anwendbar")</f>
        <v>relevant</v>
      </c>
      <c r="L86" s="22"/>
      <c r="M86" s="22">
        <v>4.0</v>
      </c>
      <c r="N86" s="18" t="str">
        <f t="shared" si="1"/>
        <v/>
      </c>
      <c r="O86" s="19" t="str">
        <f t="shared" si="2"/>
        <v>noch nicht bewertet</v>
      </c>
      <c r="P86" s="23"/>
      <c r="Q86" s="23"/>
      <c r="R86" s="23"/>
    </row>
    <row r="87" ht="42.0" customHeight="1">
      <c r="A87" s="21" t="s">
        <v>782</v>
      </c>
      <c r="B87" s="21" t="s">
        <v>477</v>
      </c>
      <c r="C87" s="21" t="s">
        <v>783</v>
      </c>
      <c r="D87" s="18" t="s">
        <v>66</v>
      </c>
      <c r="E87" s="18" t="s">
        <v>66</v>
      </c>
      <c r="F87" s="18"/>
      <c r="G87" s="21" t="s">
        <v>784</v>
      </c>
      <c r="H87" s="21" t="s">
        <v>74</v>
      </c>
      <c r="I87" s="21" t="s">
        <v>785</v>
      </c>
      <c r="J87" s="21" t="s">
        <v>786</v>
      </c>
      <c r="K87" s="18" t="str">
        <f>IF(OR(AND($D87="X",Anwendbarkeit!$C$6="Ja"),AND($E87="X",Anwendbarkeit!$C$7="Ja"),AND($F87="X",Anwendbarkeit!$C$8="Ja")),"relevant","nicht anwendbar")</f>
        <v>relevant</v>
      </c>
      <c r="L87" s="22"/>
      <c r="M87" s="22">
        <v>4.0</v>
      </c>
      <c r="N87" s="18" t="str">
        <f t="shared" si="1"/>
        <v/>
      </c>
      <c r="O87" s="19" t="str">
        <f t="shared" si="2"/>
        <v>noch nicht bewertet</v>
      </c>
      <c r="P87" s="23"/>
      <c r="Q87" s="23"/>
      <c r="R87" s="23"/>
    </row>
    <row r="88" ht="42.0" customHeight="1">
      <c r="A88" s="21" t="s">
        <v>787</v>
      </c>
      <c r="B88" s="21" t="s">
        <v>477</v>
      </c>
      <c r="C88" s="21" t="s">
        <v>788</v>
      </c>
      <c r="D88" s="18" t="s">
        <v>66</v>
      </c>
      <c r="E88" s="18" t="s">
        <v>66</v>
      </c>
      <c r="F88" s="18"/>
      <c r="G88" s="21" t="s">
        <v>789</v>
      </c>
      <c r="H88" s="21" t="s">
        <v>74</v>
      </c>
      <c r="I88" s="21" t="s">
        <v>790</v>
      </c>
      <c r="J88" s="21" t="s">
        <v>791</v>
      </c>
      <c r="K88" s="18" t="str">
        <f>IF(OR(AND($D88="X",Anwendbarkeit!$C$6="Ja"),AND($E88="X",Anwendbarkeit!$C$7="Ja"),AND($F88="X",Anwendbarkeit!$C$8="Ja")),"relevant","nicht anwendbar")</f>
        <v>relevant</v>
      </c>
      <c r="L88" s="22"/>
      <c r="M88" s="22">
        <v>4.0</v>
      </c>
      <c r="N88" s="18" t="str">
        <f t="shared" si="1"/>
        <v/>
      </c>
      <c r="O88" s="19" t="str">
        <f t="shared" si="2"/>
        <v>noch nicht bewertet</v>
      </c>
      <c r="P88" s="23"/>
      <c r="Q88" s="23"/>
      <c r="R88" s="23"/>
    </row>
    <row r="89" ht="42.0" customHeight="1">
      <c r="A89" s="21" t="s">
        <v>792</v>
      </c>
      <c r="B89" s="21" t="s">
        <v>477</v>
      </c>
      <c r="C89" s="21" t="s">
        <v>793</v>
      </c>
      <c r="D89" s="18" t="s">
        <v>66</v>
      </c>
      <c r="E89" s="18" t="s">
        <v>66</v>
      </c>
      <c r="F89" s="18"/>
      <c r="G89" s="21" t="s">
        <v>794</v>
      </c>
      <c r="H89" s="21" t="s">
        <v>74</v>
      </c>
      <c r="I89" s="21" t="s">
        <v>795</v>
      </c>
      <c r="J89" s="21" t="s">
        <v>796</v>
      </c>
      <c r="K89" s="18" t="str">
        <f>IF(OR(AND($D89="X",Anwendbarkeit!$C$6="Ja"),AND($E89="X",Anwendbarkeit!$C$7="Ja"),AND($F89="X",Anwendbarkeit!$C$8="Ja")),"relevant","nicht anwendbar")</f>
        <v>relevant</v>
      </c>
      <c r="L89" s="22"/>
      <c r="M89" s="22">
        <v>4.0</v>
      </c>
      <c r="N89" s="18" t="str">
        <f t="shared" si="1"/>
        <v/>
      </c>
      <c r="O89" s="19" t="str">
        <f t="shared" si="2"/>
        <v>noch nicht bewertet</v>
      </c>
      <c r="P89" s="23"/>
      <c r="Q89" s="23"/>
      <c r="R89" s="23"/>
    </row>
    <row r="90" ht="42.0" customHeight="1">
      <c r="A90" s="21" t="s">
        <v>797</v>
      </c>
      <c r="B90" s="21" t="s">
        <v>477</v>
      </c>
      <c r="C90" s="21" t="s">
        <v>798</v>
      </c>
      <c r="D90" s="18" t="s">
        <v>66</v>
      </c>
      <c r="E90" s="18" t="s">
        <v>66</v>
      </c>
      <c r="F90" s="18"/>
      <c r="G90" s="21" t="s">
        <v>799</v>
      </c>
      <c r="H90" s="21" t="s">
        <v>74</v>
      </c>
      <c r="I90" s="21" t="s">
        <v>800</v>
      </c>
      <c r="J90" s="21" t="s">
        <v>801</v>
      </c>
      <c r="K90" s="18" t="str">
        <f>IF(OR(AND($D90="X",Anwendbarkeit!$C$6="Ja"),AND($E90="X",Anwendbarkeit!$C$7="Ja"),AND($F90="X",Anwendbarkeit!$C$8="Ja")),"relevant","nicht anwendbar")</f>
        <v>relevant</v>
      </c>
      <c r="L90" s="22"/>
      <c r="M90" s="22">
        <v>4.0</v>
      </c>
      <c r="N90" s="18" t="str">
        <f t="shared" si="1"/>
        <v/>
      </c>
      <c r="O90" s="19" t="str">
        <f t="shared" si="2"/>
        <v>noch nicht bewertet</v>
      </c>
      <c r="P90" s="23"/>
      <c r="Q90" s="23"/>
      <c r="R90" s="23"/>
    </row>
    <row r="91" ht="42.0" customHeight="1">
      <c r="A91" s="21" t="s">
        <v>802</v>
      </c>
      <c r="B91" s="21" t="s">
        <v>477</v>
      </c>
      <c r="C91" s="21" t="s">
        <v>803</v>
      </c>
      <c r="D91" s="18" t="s">
        <v>66</v>
      </c>
      <c r="E91" s="18" t="s">
        <v>66</v>
      </c>
      <c r="F91" s="18"/>
      <c r="G91" s="21" t="s">
        <v>804</v>
      </c>
      <c r="H91" s="21" t="s">
        <v>74</v>
      </c>
      <c r="I91" s="21" t="s">
        <v>805</v>
      </c>
      <c r="J91" s="21" t="s">
        <v>806</v>
      </c>
      <c r="K91" s="18" t="str">
        <f>IF(OR(AND($D91="X",Anwendbarkeit!$C$6="Ja"),AND($E91="X",Anwendbarkeit!$C$7="Ja"),AND($F91="X",Anwendbarkeit!$C$8="Ja")),"relevant","nicht anwendbar")</f>
        <v>relevant</v>
      </c>
      <c r="L91" s="22"/>
      <c r="M91" s="22">
        <v>4.0</v>
      </c>
      <c r="N91" s="18" t="str">
        <f t="shared" si="1"/>
        <v/>
      </c>
      <c r="O91" s="19" t="str">
        <f t="shared" si="2"/>
        <v>noch nicht bewertet</v>
      </c>
      <c r="P91" s="23"/>
      <c r="Q91" s="23"/>
      <c r="R91" s="23"/>
    </row>
    <row r="92" ht="42.0" customHeight="1">
      <c r="A92" s="21" t="s">
        <v>807</v>
      </c>
      <c r="B92" s="21" t="s">
        <v>477</v>
      </c>
      <c r="C92" s="21" t="s">
        <v>808</v>
      </c>
      <c r="D92" s="18" t="s">
        <v>66</v>
      </c>
      <c r="E92" s="18"/>
      <c r="F92" s="18"/>
      <c r="G92" s="21" t="s">
        <v>809</v>
      </c>
      <c r="H92" s="21" t="s">
        <v>74</v>
      </c>
      <c r="I92" s="21" t="s">
        <v>810</v>
      </c>
      <c r="J92" s="21" t="s">
        <v>811</v>
      </c>
      <c r="K92" s="18" t="str">
        <f>IF(OR(AND($D92="X",Anwendbarkeit!$C$6="Ja"),AND($E92="X",Anwendbarkeit!$C$7="Ja"),AND($F92="X",Anwendbarkeit!$C$8="Ja")),"relevant","nicht anwendbar")</f>
        <v>relevant</v>
      </c>
      <c r="L92" s="22"/>
      <c r="M92" s="22">
        <v>4.0</v>
      </c>
      <c r="N92" s="18" t="str">
        <f t="shared" si="1"/>
        <v/>
      </c>
      <c r="O92" s="19" t="str">
        <f t="shared" si="2"/>
        <v>noch nicht bewertet</v>
      </c>
      <c r="P92" s="23"/>
      <c r="Q92" s="23"/>
      <c r="R92" s="23"/>
    </row>
    <row r="93" ht="42.0" customHeight="1">
      <c r="A93" s="21" t="s">
        <v>812</v>
      </c>
      <c r="B93" s="21" t="s">
        <v>491</v>
      </c>
      <c r="C93" s="21" t="s">
        <v>813</v>
      </c>
      <c r="D93" s="18" t="s">
        <v>66</v>
      </c>
      <c r="E93" s="18" t="s">
        <v>66</v>
      </c>
      <c r="F93" s="18"/>
      <c r="G93" s="21" t="s">
        <v>814</v>
      </c>
      <c r="H93" s="21" t="s">
        <v>74</v>
      </c>
      <c r="I93" s="21" t="s">
        <v>815</v>
      </c>
      <c r="J93" s="21" t="s">
        <v>816</v>
      </c>
      <c r="K93" s="18" t="str">
        <f>IF(OR(AND($D93="X",Anwendbarkeit!$C$6="Ja"),AND($E93="X",Anwendbarkeit!$C$7="Ja"),AND($F93="X",Anwendbarkeit!$C$8="Ja")),"relevant","nicht anwendbar")</f>
        <v>relevant</v>
      </c>
      <c r="L93" s="22"/>
      <c r="M93" s="22">
        <v>4.0</v>
      </c>
      <c r="N93" s="18" t="str">
        <f t="shared" si="1"/>
        <v/>
      </c>
      <c r="O93" s="19" t="str">
        <f t="shared" si="2"/>
        <v>noch nicht bewertet</v>
      </c>
      <c r="P93" s="23"/>
      <c r="Q93" s="23"/>
      <c r="R93" s="23"/>
    </row>
    <row r="94" ht="42.0" customHeight="1">
      <c r="A94" s="21" t="s">
        <v>817</v>
      </c>
      <c r="B94" s="21" t="s">
        <v>491</v>
      </c>
      <c r="C94" s="21" t="s">
        <v>818</v>
      </c>
      <c r="D94" s="18" t="s">
        <v>66</v>
      </c>
      <c r="E94" s="18"/>
      <c r="F94" s="18"/>
      <c r="G94" s="21" t="s">
        <v>819</v>
      </c>
      <c r="H94" s="21" t="s">
        <v>74</v>
      </c>
      <c r="I94" s="21" t="s">
        <v>820</v>
      </c>
      <c r="J94" s="21" t="s">
        <v>821</v>
      </c>
      <c r="K94" s="18" t="str">
        <f>IF(OR(AND($D94="X",Anwendbarkeit!$C$6="Ja"),AND($E94="X",Anwendbarkeit!$C$7="Ja"),AND($F94="X",Anwendbarkeit!$C$8="Ja")),"relevant","nicht anwendbar")</f>
        <v>relevant</v>
      </c>
      <c r="L94" s="22"/>
      <c r="M94" s="22">
        <v>4.0</v>
      </c>
      <c r="N94" s="18" t="str">
        <f t="shared" si="1"/>
        <v/>
      </c>
      <c r="O94" s="19" t="str">
        <f t="shared" si="2"/>
        <v>noch nicht bewertet</v>
      </c>
      <c r="P94" s="23"/>
      <c r="Q94" s="23"/>
      <c r="R94" s="23"/>
    </row>
    <row r="95" ht="42.0" customHeight="1">
      <c r="A95" s="21" t="s">
        <v>822</v>
      </c>
      <c r="B95" s="21" t="s">
        <v>491</v>
      </c>
      <c r="C95" s="21" t="s">
        <v>823</v>
      </c>
      <c r="D95" s="18" t="s">
        <v>66</v>
      </c>
      <c r="E95" s="18" t="s">
        <v>66</v>
      </c>
      <c r="F95" s="18"/>
      <c r="G95" s="21" t="s">
        <v>824</v>
      </c>
      <c r="H95" s="21" t="s">
        <v>74</v>
      </c>
      <c r="I95" s="21" t="s">
        <v>825</v>
      </c>
      <c r="J95" s="21" t="s">
        <v>826</v>
      </c>
      <c r="K95" s="18" t="str">
        <f>IF(OR(AND($D95="X",Anwendbarkeit!$C$6="Ja"),AND($E95="X",Anwendbarkeit!$C$7="Ja"),AND($F95="X",Anwendbarkeit!$C$8="Ja")),"relevant","nicht anwendbar")</f>
        <v>relevant</v>
      </c>
      <c r="L95" s="22"/>
      <c r="M95" s="22">
        <v>4.0</v>
      </c>
      <c r="N95" s="18" t="str">
        <f t="shared" si="1"/>
        <v/>
      </c>
      <c r="O95" s="19" t="str">
        <f t="shared" si="2"/>
        <v>noch nicht bewertet</v>
      </c>
      <c r="P95" s="23"/>
      <c r="Q95" s="23"/>
      <c r="R95" s="23"/>
    </row>
    <row r="96" ht="42.0" customHeight="1">
      <c r="A96" s="21" t="s">
        <v>827</v>
      </c>
      <c r="B96" s="21" t="s">
        <v>491</v>
      </c>
      <c r="C96" s="21" t="s">
        <v>828</v>
      </c>
      <c r="D96" s="18"/>
      <c r="E96" s="18" t="s">
        <v>66</v>
      </c>
      <c r="F96" s="18"/>
      <c r="G96" s="21" t="s">
        <v>829</v>
      </c>
      <c r="H96" s="21" t="s">
        <v>140</v>
      </c>
      <c r="I96" s="21" t="s">
        <v>830</v>
      </c>
      <c r="J96" s="21" t="s">
        <v>831</v>
      </c>
      <c r="K96" s="18" t="str">
        <f>IF(OR(AND($D96="X",Anwendbarkeit!$C$6="Ja"),AND($E96="X",Anwendbarkeit!$C$7="Ja"),AND($F96="X",Anwendbarkeit!$C$8="Ja")),"relevant","nicht anwendbar")</f>
        <v>relevant</v>
      </c>
      <c r="L96" s="22"/>
      <c r="M96" s="22">
        <v>3.0</v>
      </c>
      <c r="N96" s="18" t="str">
        <f t="shared" si="1"/>
        <v/>
      </c>
      <c r="O96" s="19" t="str">
        <f t="shared" si="2"/>
        <v>noch nicht bewertet</v>
      </c>
      <c r="P96" s="23"/>
      <c r="Q96" s="23"/>
      <c r="R96" s="23"/>
    </row>
    <row r="97" ht="42.0" customHeight="1">
      <c r="A97" s="21" t="s">
        <v>832</v>
      </c>
      <c r="B97" s="21" t="s">
        <v>491</v>
      </c>
      <c r="C97" s="21" t="s">
        <v>833</v>
      </c>
      <c r="D97" s="18"/>
      <c r="E97" s="18" t="s">
        <v>66</v>
      </c>
      <c r="F97" s="18"/>
      <c r="G97" s="21" t="s">
        <v>834</v>
      </c>
      <c r="H97" s="21" t="s">
        <v>140</v>
      </c>
      <c r="I97" s="21" t="s">
        <v>835</v>
      </c>
      <c r="J97" s="21" t="s">
        <v>836</v>
      </c>
      <c r="K97" s="18" t="str">
        <f>IF(OR(AND($D97="X",Anwendbarkeit!$C$6="Ja"),AND($E97="X",Anwendbarkeit!$C$7="Ja"),AND($F97="X",Anwendbarkeit!$C$8="Ja")),"relevant","nicht anwendbar")</f>
        <v>relevant</v>
      </c>
      <c r="L97" s="22"/>
      <c r="M97" s="22">
        <v>3.0</v>
      </c>
      <c r="N97" s="18" t="str">
        <f t="shared" si="1"/>
        <v/>
      </c>
      <c r="O97" s="19" t="str">
        <f t="shared" si="2"/>
        <v>noch nicht bewertet</v>
      </c>
      <c r="P97" s="23"/>
      <c r="Q97" s="23"/>
      <c r="R97" s="23"/>
    </row>
    <row r="98" ht="42.0" customHeight="1">
      <c r="A98" s="21" t="s">
        <v>837</v>
      </c>
      <c r="B98" s="21" t="s">
        <v>491</v>
      </c>
      <c r="C98" s="21" t="s">
        <v>838</v>
      </c>
      <c r="D98" s="18"/>
      <c r="E98" s="18" t="s">
        <v>66</v>
      </c>
      <c r="F98" s="18"/>
      <c r="G98" s="21" t="s">
        <v>839</v>
      </c>
      <c r="H98" s="21" t="s">
        <v>74</v>
      </c>
      <c r="I98" s="21" t="s">
        <v>840</v>
      </c>
      <c r="J98" s="21" t="s">
        <v>841</v>
      </c>
      <c r="K98" s="18" t="str">
        <f>IF(OR(AND($D98="X",Anwendbarkeit!$C$6="Ja"),AND($E98="X",Anwendbarkeit!$C$7="Ja"),AND($F98="X",Anwendbarkeit!$C$8="Ja")),"relevant","nicht anwendbar")</f>
        <v>relevant</v>
      </c>
      <c r="L98" s="22"/>
      <c r="M98" s="22">
        <v>4.0</v>
      </c>
      <c r="N98" s="18" t="str">
        <f t="shared" si="1"/>
        <v/>
      </c>
      <c r="O98" s="19" t="str">
        <f t="shared" si="2"/>
        <v>noch nicht bewertet</v>
      </c>
      <c r="P98" s="23"/>
      <c r="Q98" s="23"/>
      <c r="R98" s="23"/>
    </row>
    <row r="99" ht="42.0" customHeight="1">
      <c r="A99" s="21" t="s">
        <v>842</v>
      </c>
      <c r="B99" s="21" t="s">
        <v>491</v>
      </c>
      <c r="C99" s="21" t="s">
        <v>843</v>
      </c>
      <c r="D99" s="18" t="s">
        <v>66</v>
      </c>
      <c r="E99" s="18"/>
      <c r="F99" s="18"/>
      <c r="G99" s="21" t="s">
        <v>844</v>
      </c>
      <c r="H99" s="21" t="s">
        <v>74</v>
      </c>
      <c r="I99" s="21" t="s">
        <v>845</v>
      </c>
      <c r="J99" s="21" t="s">
        <v>846</v>
      </c>
      <c r="K99" s="18" t="str">
        <f>IF(OR(AND($D99="X",Anwendbarkeit!$C$6="Ja"),AND($E99="X",Anwendbarkeit!$C$7="Ja"),AND($F99="X",Anwendbarkeit!$C$8="Ja")),"relevant","nicht anwendbar")</f>
        <v>relevant</v>
      </c>
      <c r="L99" s="22"/>
      <c r="M99" s="22">
        <v>4.0</v>
      </c>
      <c r="N99" s="18" t="str">
        <f t="shared" si="1"/>
        <v/>
      </c>
      <c r="O99" s="19" t="str">
        <f t="shared" si="2"/>
        <v>noch nicht bewertet</v>
      </c>
      <c r="P99" s="23"/>
      <c r="Q99" s="23"/>
      <c r="R99" s="23"/>
    </row>
    <row r="100" ht="42.0" customHeight="1">
      <c r="A100" s="21" t="s">
        <v>847</v>
      </c>
      <c r="B100" s="21" t="s">
        <v>491</v>
      </c>
      <c r="C100" s="21" t="s">
        <v>848</v>
      </c>
      <c r="D100" s="18" t="s">
        <v>66</v>
      </c>
      <c r="E100" s="18"/>
      <c r="F100" s="18"/>
      <c r="G100" s="21" t="s">
        <v>849</v>
      </c>
      <c r="H100" s="21" t="s">
        <v>74</v>
      </c>
      <c r="I100" s="21" t="s">
        <v>850</v>
      </c>
      <c r="J100" s="21" t="s">
        <v>851</v>
      </c>
      <c r="K100" s="18" t="str">
        <f>IF(OR(AND($D100="X",Anwendbarkeit!$C$6="Ja"),AND($E100="X",Anwendbarkeit!$C$7="Ja"),AND($F100="X",Anwendbarkeit!$C$8="Ja")),"relevant","nicht anwendbar")</f>
        <v>relevant</v>
      </c>
      <c r="L100" s="22"/>
      <c r="M100" s="22">
        <v>4.0</v>
      </c>
      <c r="N100" s="18" t="str">
        <f t="shared" si="1"/>
        <v/>
      </c>
      <c r="O100" s="19" t="str">
        <f t="shared" si="2"/>
        <v>noch nicht bewertet</v>
      </c>
      <c r="P100" s="23"/>
      <c r="Q100" s="23"/>
      <c r="R100" s="23"/>
    </row>
    <row r="101" ht="42.0" customHeight="1">
      <c r="A101" s="21" t="s">
        <v>852</v>
      </c>
      <c r="B101" s="21" t="s">
        <v>491</v>
      </c>
      <c r="C101" s="21" t="s">
        <v>853</v>
      </c>
      <c r="D101" s="18" t="s">
        <v>66</v>
      </c>
      <c r="E101" s="18"/>
      <c r="F101" s="18"/>
      <c r="G101" s="21" t="s">
        <v>854</v>
      </c>
      <c r="H101" s="21" t="s">
        <v>140</v>
      </c>
      <c r="I101" s="21" t="s">
        <v>855</v>
      </c>
      <c r="J101" s="21" t="s">
        <v>856</v>
      </c>
      <c r="K101" s="18" t="str">
        <f>IF(OR(AND($D101="X",Anwendbarkeit!$C$6="Ja"),AND($E101="X",Anwendbarkeit!$C$7="Ja"),AND($F101="X",Anwendbarkeit!$C$8="Ja")),"relevant","nicht anwendbar")</f>
        <v>relevant</v>
      </c>
      <c r="L101" s="22"/>
      <c r="M101" s="22">
        <v>3.0</v>
      </c>
      <c r="N101" s="18" t="str">
        <f t="shared" si="1"/>
        <v/>
      </c>
      <c r="O101" s="19" t="str">
        <f t="shared" si="2"/>
        <v>noch nicht bewertet</v>
      </c>
      <c r="P101" s="23"/>
      <c r="Q101" s="23"/>
      <c r="R101" s="23"/>
    </row>
    <row r="102" ht="42.0" customHeight="1">
      <c r="A102" s="21" t="s">
        <v>857</v>
      </c>
      <c r="B102" s="21" t="s">
        <v>497</v>
      </c>
      <c r="C102" s="21" t="s">
        <v>858</v>
      </c>
      <c r="D102" s="18" t="s">
        <v>66</v>
      </c>
      <c r="E102" s="18" t="s">
        <v>66</v>
      </c>
      <c r="F102" s="18"/>
      <c r="G102" s="21" t="s">
        <v>859</v>
      </c>
      <c r="H102" s="21" t="s">
        <v>74</v>
      </c>
      <c r="I102" s="21" t="s">
        <v>860</v>
      </c>
      <c r="J102" s="21" t="s">
        <v>861</v>
      </c>
      <c r="K102" s="18" t="str">
        <f>IF(OR(AND($D102="X",Anwendbarkeit!$C$6="Ja"),AND($E102="X",Anwendbarkeit!$C$7="Ja"),AND($F102="X",Anwendbarkeit!$C$8="Ja")),"relevant","nicht anwendbar")</f>
        <v>relevant</v>
      </c>
      <c r="L102" s="22"/>
      <c r="M102" s="22">
        <v>4.0</v>
      </c>
      <c r="N102" s="18" t="str">
        <f t="shared" si="1"/>
        <v/>
      </c>
      <c r="O102" s="19" t="str">
        <f t="shared" si="2"/>
        <v>noch nicht bewertet</v>
      </c>
      <c r="P102" s="23"/>
      <c r="Q102" s="23"/>
      <c r="R102" s="23"/>
    </row>
    <row r="103" ht="42.0" customHeight="1">
      <c r="A103" s="21" t="s">
        <v>862</v>
      </c>
      <c r="B103" s="21" t="s">
        <v>497</v>
      </c>
      <c r="C103" s="21" t="s">
        <v>863</v>
      </c>
      <c r="D103" s="18" t="s">
        <v>66</v>
      </c>
      <c r="E103" s="18" t="s">
        <v>66</v>
      </c>
      <c r="F103" s="18"/>
      <c r="G103" s="21" t="s">
        <v>864</v>
      </c>
      <c r="H103" s="21" t="s">
        <v>74</v>
      </c>
      <c r="I103" s="21" t="s">
        <v>865</v>
      </c>
      <c r="J103" s="21" t="s">
        <v>866</v>
      </c>
      <c r="K103" s="18" t="str">
        <f>IF(OR(AND($D103="X",Anwendbarkeit!$C$6="Ja"),AND($E103="X",Anwendbarkeit!$C$7="Ja"),AND($F103="X",Anwendbarkeit!$C$8="Ja")),"relevant","nicht anwendbar")</f>
        <v>relevant</v>
      </c>
      <c r="L103" s="22"/>
      <c r="M103" s="22">
        <v>4.0</v>
      </c>
      <c r="N103" s="18" t="str">
        <f t="shared" si="1"/>
        <v/>
      </c>
      <c r="O103" s="19" t="str">
        <f t="shared" si="2"/>
        <v>noch nicht bewertet</v>
      </c>
      <c r="P103" s="23"/>
      <c r="Q103" s="23"/>
      <c r="R103" s="23"/>
    </row>
    <row r="104" ht="42.0" customHeight="1">
      <c r="A104" s="21" t="s">
        <v>867</v>
      </c>
      <c r="B104" s="21" t="s">
        <v>497</v>
      </c>
      <c r="C104" s="21" t="s">
        <v>868</v>
      </c>
      <c r="D104" s="18" t="s">
        <v>66</v>
      </c>
      <c r="E104" s="18" t="s">
        <v>66</v>
      </c>
      <c r="F104" s="18" t="s">
        <v>66</v>
      </c>
      <c r="G104" s="21" t="s">
        <v>869</v>
      </c>
      <c r="H104" s="21" t="s">
        <v>74</v>
      </c>
      <c r="I104" s="21" t="s">
        <v>870</v>
      </c>
      <c r="J104" s="21" t="s">
        <v>871</v>
      </c>
      <c r="K104" s="18" t="str">
        <f>IF(OR(AND($D104="X",Anwendbarkeit!$C$6="Ja"),AND($E104="X",Anwendbarkeit!$C$7="Ja"),AND($F104="X",Anwendbarkeit!$C$8="Ja")),"relevant","nicht anwendbar")</f>
        <v>relevant</v>
      </c>
      <c r="L104" s="22"/>
      <c r="M104" s="22">
        <v>4.0</v>
      </c>
      <c r="N104" s="18" t="str">
        <f t="shared" si="1"/>
        <v/>
      </c>
      <c r="O104" s="19" t="str">
        <f t="shared" si="2"/>
        <v>noch nicht bewertet</v>
      </c>
      <c r="P104" s="23"/>
      <c r="Q104" s="23"/>
      <c r="R104" s="23"/>
    </row>
    <row r="105" ht="42.0" customHeight="1">
      <c r="A105" s="21" t="s">
        <v>872</v>
      </c>
      <c r="B105" s="21" t="s">
        <v>497</v>
      </c>
      <c r="C105" s="21" t="s">
        <v>873</v>
      </c>
      <c r="D105" s="18" t="s">
        <v>66</v>
      </c>
      <c r="E105" s="18" t="s">
        <v>66</v>
      </c>
      <c r="F105" s="18"/>
      <c r="G105" s="21" t="s">
        <v>874</v>
      </c>
      <c r="H105" s="21" t="s">
        <v>74</v>
      </c>
      <c r="I105" s="21" t="s">
        <v>875</v>
      </c>
      <c r="J105" s="21" t="s">
        <v>876</v>
      </c>
      <c r="K105" s="18" t="str">
        <f>IF(OR(AND($D105="X",Anwendbarkeit!$C$6="Ja"),AND($E105="X",Anwendbarkeit!$C$7="Ja"),AND($F105="X",Anwendbarkeit!$C$8="Ja")),"relevant","nicht anwendbar")</f>
        <v>relevant</v>
      </c>
      <c r="L105" s="22"/>
      <c r="M105" s="22">
        <v>4.0</v>
      </c>
      <c r="N105" s="18" t="str">
        <f t="shared" si="1"/>
        <v/>
      </c>
      <c r="O105" s="19" t="str">
        <f t="shared" si="2"/>
        <v>noch nicht bewertet</v>
      </c>
      <c r="P105" s="23"/>
      <c r="Q105" s="23"/>
      <c r="R105" s="23"/>
    </row>
    <row r="106" ht="42.0" customHeight="1">
      <c r="A106" s="21" t="s">
        <v>877</v>
      </c>
      <c r="B106" s="21" t="s">
        <v>505</v>
      </c>
      <c r="C106" s="21" t="s">
        <v>878</v>
      </c>
      <c r="D106" s="18"/>
      <c r="E106" s="18" t="s">
        <v>66</v>
      </c>
      <c r="F106" s="18"/>
      <c r="G106" s="21" t="s">
        <v>879</v>
      </c>
      <c r="H106" s="21" t="s">
        <v>74</v>
      </c>
      <c r="I106" s="21" t="s">
        <v>880</v>
      </c>
      <c r="J106" s="21" t="s">
        <v>881</v>
      </c>
      <c r="K106" s="18" t="str">
        <f>IF(OR(AND($D106="X",Anwendbarkeit!$C$6="Ja"),AND($E106="X",Anwendbarkeit!$C$7="Ja"),AND($F106="X",Anwendbarkeit!$C$8="Ja")),"relevant","nicht anwendbar")</f>
        <v>relevant</v>
      </c>
      <c r="L106" s="22"/>
      <c r="M106" s="22">
        <v>4.0</v>
      </c>
      <c r="N106" s="18" t="str">
        <f t="shared" si="1"/>
        <v/>
      </c>
      <c r="O106" s="19" t="str">
        <f t="shared" si="2"/>
        <v>noch nicht bewertet</v>
      </c>
      <c r="P106" s="23"/>
      <c r="Q106" s="23"/>
      <c r="R106" s="23"/>
    </row>
    <row r="107" ht="42.0" customHeight="1">
      <c r="A107" s="21" t="s">
        <v>882</v>
      </c>
      <c r="B107" s="21" t="s">
        <v>505</v>
      </c>
      <c r="C107" s="21" t="s">
        <v>883</v>
      </c>
      <c r="D107" s="18"/>
      <c r="E107" s="18" t="s">
        <v>66</v>
      </c>
      <c r="F107" s="18"/>
      <c r="G107" s="21" t="s">
        <v>884</v>
      </c>
      <c r="H107" s="21" t="s">
        <v>74</v>
      </c>
      <c r="I107" s="21" t="s">
        <v>885</v>
      </c>
      <c r="J107" s="21" t="s">
        <v>886</v>
      </c>
      <c r="K107" s="18" t="str">
        <f>IF(OR(AND($D107="X",Anwendbarkeit!$C$6="Ja"),AND($E107="X",Anwendbarkeit!$C$7="Ja"),AND($F107="X",Anwendbarkeit!$C$8="Ja")),"relevant","nicht anwendbar")</f>
        <v>relevant</v>
      </c>
      <c r="L107" s="22"/>
      <c r="M107" s="22">
        <v>4.0</v>
      </c>
      <c r="N107" s="18" t="str">
        <f t="shared" si="1"/>
        <v/>
      </c>
      <c r="O107" s="19" t="str">
        <f t="shared" si="2"/>
        <v>noch nicht bewertet</v>
      </c>
      <c r="P107" s="23"/>
      <c r="Q107" s="23"/>
      <c r="R107" s="23"/>
    </row>
    <row r="108" ht="42.0" customHeight="1">
      <c r="A108" s="21" t="s">
        <v>887</v>
      </c>
      <c r="B108" s="21" t="s">
        <v>505</v>
      </c>
      <c r="C108" s="21" t="s">
        <v>888</v>
      </c>
      <c r="D108" s="18"/>
      <c r="E108" s="18" t="s">
        <v>66</v>
      </c>
      <c r="F108" s="18"/>
      <c r="G108" s="21" t="s">
        <v>889</v>
      </c>
      <c r="H108" s="21" t="s">
        <v>74</v>
      </c>
      <c r="I108" s="21" t="s">
        <v>890</v>
      </c>
      <c r="J108" s="21" t="s">
        <v>891</v>
      </c>
      <c r="K108" s="18" t="str">
        <f>IF(OR(AND($D108="X",Anwendbarkeit!$C$6="Ja"),AND($E108="X",Anwendbarkeit!$C$7="Ja"),AND($F108="X",Anwendbarkeit!$C$8="Ja")),"relevant","nicht anwendbar")</f>
        <v>relevant</v>
      </c>
      <c r="L108" s="22"/>
      <c r="M108" s="22">
        <v>4.0</v>
      </c>
      <c r="N108" s="18" t="str">
        <f t="shared" si="1"/>
        <v/>
      </c>
      <c r="O108" s="19" t="str">
        <f t="shared" si="2"/>
        <v>noch nicht bewertet</v>
      </c>
      <c r="P108" s="23"/>
      <c r="Q108" s="23"/>
      <c r="R108" s="23"/>
    </row>
    <row r="109" ht="42.0" customHeight="1">
      <c r="A109" s="21" t="s">
        <v>892</v>
      </c>
      <c r="B109" s="21" t="s">
        <v>505</v>
      </c>
      <c r="C109" s="21" t="s">
        <v>893</v>
      </c>
      <c r="D109" s="18"/>
      <c r="E109" s="18" t="s">
        <v>66</v>
      </c>
      <c r="F109" s="18"/>
      <c r="G109" s="21" t="s">
        <v>894</v>
      </c>
      <c r="H109" s="21" t="s">
        <v>140</v>
      </c>
      <c r="I109" s="21" t="s">
        <v>895</v>
      </c>
      <c r="J109" s="21" t="s">
        <v>896</v>
      </c>
      <c r="K109" s="18" t="str">
        <f>IF(OR(AND($D109="X",Anwendbarkeit!$C$6="Ja"),AND($E109="X",Anwendbarkeit!$C$7="Ja"),AND($F109="X",Anwendbarkeit!$C$8="Ja")),"relevant","nicht anwendbar")</f>
        <v>relevant</v>
      </c>
      <c r="L109" s="22"/>
      <c r="M109" s="22">
        <v>3.0</v>
      </c>
      <c r="N109" s="18" t="str">
        <f t="shared" si="1"/>
        <v/>
      </c>
      <c r="O109" s="19" t="str">
        <f t="shared" si="2"/>
        <v>noch nicht bewertet</v>
      </c>
      <c r="P109" s="23"/>
      <c r="Q109" s="23"/>
      <c r="R109" s="23"/>
    </row>
    <row r="110" ht="42.0" customHeight="1">
      <c r="A110" s="21" t="s">
        <v>897</v>
      </c>
      <c r="B110" s="21" t="s">
        <v>505</v>
      </c>
      <c r="C110" s="21" t="s">
        <v>898</v>
      </c>
      <c r="D110" s="18" t="s">
        <v>66</v>
      </c>
      <c r="E110" s="18" t="s">
        <v>66</v>
      </c>
      <c r="F110" s="18"/>
      <c r="G110" s="21" t="s">
        <v>899</v>
      </c>
      <c r="H110" s="21" t="s">
        <v>74</v>
      </c>
      <c r="I110" s="21" t="s">
        <v>900</v>
      </c>
      <c r="J110" s="21" t="s">
        <v>901</v>
      </c>
      <c r="K110" s="18" t="str">
        <f>IF(OR(AND($D110="X",Anwendbarkeit!$C$6="Ja"),AND($E110="X",Anwendbarkeit!$C$7="Ja"),AND($F110="X",Anwendbarkeit!$C$8="Ja")),"relevant","nicht anwendbar")</f>
        <v>relevant</v>
      </c>
      <c r="L110" s="22"/>
      <c r="M110" s="22">
        <v>4.0</v>
      </c>
      <c r="N110" s="18" t="str">
        <f t="shared" si="1"/>
        <v/>
      </c>
      <c r="O110" s="19" t="str">
        <f t="shared" si="2"/>
        <v>noch nicht bewertet</v>
      </c>
      <c r="P110" s="23"/>
      <c r="Q110" s="23"/>
      <c r="R110" s="23"/>
    </row>
    <row r="111" ht="42.0" customHeight="1">
      <c r="A111" s="21" t="s">
        <v>902</v>
      </c>
      <c r="B111" s="21" t="s">
        <v>505</v>
      </c>
      <c r="C111" s="21" t="s">
        <v>903</v>
      </c>
      <c r="D111" s="18" t="s">
        <v>66</v>
      </c>
      <c r="E111" s="18" t="s">
        <v>66</v>
      </c>
      <c r="F111" s="18"/>
      <c r="G111" s="21" t="s">
        <v>904</v>
      </c>
      <c r="H111" s="21" t="s">
        <v>74</v>
      </c>
      <c r="I111" s="21" t="s">
        <v>905</v>
      </c>
      <c r="J111" s="21" t="s">
        <v>906</v>
      </c>
      <c r="K111" s="18" t="str">
        <f>IF(OR(AND($D111="X",Anwendbarkeit!$C$6="Ja"),AND($E111="X",Anwendbarkeit!$C$7="Ja"),AND($F111="X",Anwendbarkeit!$C$8="Ja")),"relevant","nicht anwendbar")</f>
        <v>relevant</v>
      </c>
      <c r="L111" s="22"/>
      <c r="M111" s="22">
        <v>4.0</v>
      </c>
      <c r="N111" s="18" t="str">
        <f t="shared" si="1"/>
        <v/>
      </c>
      <c r="O111" s="19" t="str">
        <f t="shared" si="2"/>
        <v>noch nicht bewertet</v>
      </c>
      <c r="P111" s="23"/>
      <c r="Q111" s="23"/>
      <c r="R111" s="23"/>
    </row>
    <row r="112" ht="42.0" customHeight="1">
      <c r="A112" s="21" t="s">
        <v>907</v>
      </c>
      <c r="B112" s="21" t="s">
        <v>505</v>
      </c>
      <c r="C112" s="21" t="s">
        <v>908</v>
      </c>
      <c r="D112" s="18"/>
      <c r="E112" s="18" t="s">
        <v>66</v>
      </c>
      <c r="F112" s="18"/>
      <c r="G112" s="21" t="s">
        <v>909</v>
      </c>
      <c r="H112" s="21" t="s">
        <v>140</v>
      </c>
      <c r="I112" s="21" t="s">
        <v>910</v>
      </c>
      <c r="J112" s="21" t="s">
        <v>911</v>
      </c>
      <c r="K112" s="18" t="str">
        <f>IF(OR(AND($D112="X",Anwendbarkeit!$C$6="Ja"),AND($E112="X",Anwendbarkeit!$C$7="Ja"),AND($F112="X",Anwendbarkeit!$C$8="Ja")),"relevant","nicht anwendbar")</f>
        <v>relevant</v>
      </c>
      <c r="L112" s="22"/>
      <c r="M112" s="22">
        <v>3.0</v>
      </c>
      <c r="N112" s="18" t="str">
        <f t="shared" si="1"/>
        <v/>
      </c>
      <c r="O112" s="19" t="str">
        <f t="shared" si="2"/>
        <v>noch nicht bewertet</v>
      </c>
      <c r="P112" s="23"/>
      <c r="Q112" s="23"/>
      <c r="R112" s="23"/>
    </row>
    <row r="113" ht="42.0" customHeight="1">
      <c r="A113" s="21" t="s">
        <v>912</v>
      </c>
      <c r="B113" s="21" t="s">
        <v>514</v>
      </c>
      <c r="C113" s="21" t="s">
        <v>913</v>
      </c>
      <c r="D113" s="18" t="s">
        <v>66</v>
      </c>
      <c r="E113" s="18" t="s">
        <v>66</v>
      </c>
      <c r="F113" s="18"/>
      <c r="G113" s="21" t="s">
        <v>914</v>
      </c>
      <c r="H113" s="21" t="s">
        <v>74</v>
      </c>
      <c r="I113" s="21" t="s">
        <v>915</v>
      </c>
      <c r="J113" s="21" t="s">
        <v>916</v>
      </c>
      <c r="K113" s="18" t="str">
        <f>IF(OR(AND($D113="X",Anwendbarkeit!$C$6="Ja"),AND($E113="X",Anwendbarkeit!$C$7="Ja"),AND($F113="X",Anwendbarkeit!$C$8="Ja")),"relevant","nicht anwendbar")</f>
        <v>relevant</v>
      </c>
      <c r="L113" s="22"/>
      <c r="M113" s="22">
        <v>4.0</v>
      </c>
      <c r="N113" s="18" t="str">
        <f t="shared" si="1"/>
        <v/>
      </c>
      <c r="O113" s="19" t="str">
        <f t="shared" si="2"/>
        <v>noch nicht bewertet</v>
      </c>
      <c r="P113" s="23"/>
      <c r="Q113" s="23"/>
      <c r="R113" s="23"/>
    </row>
    <row r="114" ht="42.0" customHeight="1">
      <c r="A114" s="21" t="s">
        <v>917</v>
      </c>
      <c r="B114" s="21" t="s">
        <v>514</v>
      </c>
      <c r="C114" s="21" t="s">
        <v>918</v>
      </c>
      <c r="D114" s="18" t="s">
        <v>66</v>
      </c>
      <c r="E114" s="18" t="s">
        <v>66</v>
      </c>
      <c r="F114" s="18"/>
      <c r="G114" s="21" t="s">
        <v>919</v>
      </c>
      <c r="H114" s="21" t="s">
        <v>74</v>
      </c>
      <c r="I114" s="21" t="s">
        <v>920</v>
      </c>
      <c r="J114" s="21" t="s">
        <v>921</v>
      </c>
      <c r="K114" s="18" t="str">
        <f>IF(OR(AND($D114="X",Anwendbarkeit!$C$6="Ja"),AND($E114="X",Anwendbarkeit!$C$7="Ja"),AND($F114="X",Anwendbarkeit!$C$8="Ja")),"relevant","nicht anwendbar")</f>
        <v>relevant</v>
      </c>
      <c r="L114" s="22"/>
      <c r="M114" s="22">
        <v>4.0</v>
      </c>
      <c r="N114" s="18" t="str">
        <f t="shared" si="1"/>
        <v/>
      </c>
      <c r="O114" s="19" t="str">
        <f t="shared" si="2"/>
        <v>noch nicht bewertet</v>
      </c>
      <c r="P114" s="23"/>
      <c r="Q114" s="23"/>
      <c r="R114" s="23"/>
    </row>
    <row r="115" ht="42.0" customHeight="1">
      <c r="A115" s="21" t="s">
        <v>922</v>
      </c>
      <c r="B115" s="21" t="s">
        <v>514</v>
      </c>
      <c r="C115" s="21" t="s">
        <v>923</v>
      </c>
      <c r="D115" s="18" t="s">
        <v>66</v>
      </c>
      <c r="E115" s="18" t="s">
        <v>66</v>
      </c>
      <c r="F115" s="18"/>
      <c r="G115" s="21" t="s">
        <v>924</v>
      </c>
      <c r="H115" s="21" t="s">
        <v>74</v>
      </c>
      <c r="I115" s="21" t="s">
        <v>925</v>
      </c>
      <c r="J115" s="21" t="s">
        <v>926</v>
      </c>
      <c r="K115" s="18" t="str">
        <f>IF(OR(AND($D115="X",Anwendbarkeit!$C$6="Ja"),AND($E115="X",Anwendbarkeit!$C$7="Ja"),AND($F115="X",Anwendbarkeit!$C$8="Ja")),"relevant","nicht anwendbar")</f>
        <v>relevant</v>
      </c>
      <c r="L115" s="22"/>
      <c r="M115" s="22">
        <v>4.0</v>
      </c>
      <c r="N115" s="18" t="str">
        <f t="shared" si="1"/>
        <v/>
      </c>
      <c r="O115" s="19" t="str">
        <f t="shared" si="2"/>
        <v>noch nicht bewertet</v>
      </c>
      <c r="P115" s="23"/>
      <c r="Q115" s="23"/>
      <c r="R115" s="23"/>
    </row>
    <row r="116" ht="42.0" customHeight="1">
      <c r="A116" s="21" t="s">
        <v>927</v>
      </c>
      <c r="B116" s="21" t="s">
        <v>514</v>
      </c>
      <c r="C116" s="21" t="s">
        <v>928</v>
      </c>
      <c r="D116" s="18" t="s">
        <v>66</v>
      </c>
      <c r="E116" s="18" t="s">
        <v>66</v>
      </c>
      <c r="F116" s="18"/>
      <c r="G116" s="21" t="s">
        <v>929</v>
      </c>
      <c r="H116" s="21" t="s">
        <v>74</v>
      </c>
      <c r="I116" s="21" t="s">
        <v>930</v>
      </c>
      <c r="J116" s="21" t="s">
        <v>931</v>
      </c>
      <c r="K116" s="18" t="str">
        <f>IF(OR(AND($D116="X",Anwendbarkeit!$C$6="Ja"),AND($E116="X",Anwendbarkeit!$C$7="Ja"),AND($F116="X",Anwendbarkeit!$C$8="Ja")),"relevant","nicht anwendbar")</f>
        <v>relevant</v>
      </c>
      <c r="L116" s="22"/>
      <c r="M116" s="22">
        <v>4.0</v>
      </c>
      <c r="N116" s="18" t="str">
        <f t="shared" si="1"/>
        <v/>
      </c>
      <c r="O116" s="19" t="str">
        <f t="shared" si="2"/>
        <v>noch nicht bewertet</v>
      </c>
      <c r="P116" s="23"/>
      <c r="Q116" s="23"/>
      <c r="R116" s="23"/>
    </row>
    <row r="117" ht="42.0" customHeight="1">
      <c r="A117" s="21" t="s">
        <v>932</v>
      </c>
      <c r="B117" s="21" t="s">
        <v>514</v>
      </c>
      <c r="C117" s="21" t="s">
        <v>933</v>
      </c>
      <c r="D117" s="18" t="s">
        <v>66</v>
      </c>
      <c r="E117" s="18" t="s">
        <v>66</v>
      </c>
      <c r="F117" s="18"/>
      <c r="G117" s="21" t="s">
        <v>934</v>
      </c>
      <c r="H117" s="21" t="s">
        <v>74</v>
      </c>
      <c r="I117" s="21" t="s">
        <v>935</v>
      </c>
      <c r="J117" s="21" t="s">
        <v>936</v>
      </c>
      <c r="K117" s="18" t="str">
        <f>IF(OR(AND($D117="X",Anwendbarkeit!$C$6="Ja"),AND($E117="X",Anwendbarkeit!$C$7="Ja"),AND($F117="X",Anwendbarkeit!$C$8="Ja")),"relevant","nicht anwendbar")</f>
        <v>relevant</v>
      </c>
      <c r="L117" s="22"/>
      <c r="M117" s="22">
        <v>4.0</v>
      </c>
      <c r="N117" s="18" t="str">
        <f t="shared" si="1"/>
        <v/>
      </c>
      <c r="O117" s="19" t="str">
        <f t="shared" si="2"/>
        <v>noch nicht bewertet</v>
      </c>
      <c r="P117" s="23"/>
      <c r="Q117" s="23"/>
      <c r="R117" s="23"/>
    </row>
    <row r="118" ht="42.0" customHeight="1">
      <c r="A118" s="21" t="s">
        <v>937</v>
      </c>
      <c r="B118" s="21" t="s">
        <v>514</v>
      </c>
      <c r="C118" s="21" t="s">
        <v>938</v>
      </c>
      <c r="D118" s="18" t="s">
        <v>66</v>
      </c>
      <c r="E118" s="18"/>
      <c r="F118" s="18"/>
      <c r="G118" s="21" t="s">
        <v>939</v>
      </c>
      <c r="H118" s="21" t="s">
        <v>74</v>
      </c>
      <c r="I118" s="21" t="s">
        <v>940</v>
      </c>
      <c r="J118" s="21" t="s">
        <v>941</v>
      </c>
      <c r="K118" s="18" t="str">
        <f>IF(OR(AND($D118="X",Anwendbarkeit!$C$6="Ja"),AND($E118="X",Anwendbarkeit!$C$7="Ja"),AND($F118="X",Anwendbarkeit!$C$8="Ja")),"relevant","nicht anwendbar")</f>
        <v>relevant</v>
      </c>
      <c r="L118" s="22"/>
      <c r="M118" s="22">
        <v>4.0</v>
      </c>
      <c r="N118" s="18" t="str">
        <f t="shared" si="1"/>
        <v/>
      </c>
      <c r="O118" s="19" t="str">
        <f t="shared" si="2"/>
        <v>noch nicht bewertet</v>
      </c>
      <c r="P118" s="23"/>
      <c r="Q118" s="23"/>
      <c r="R118" s="23"/>
    </row>
    <row r="119" ht="42.0" customHeight="1">
      <c r="A119" s="21" t="s">
        <v>942</v>
      </c>
      <c r="B119" s="21" t="s">
        <v>514</v>
      </c>
      <c r="C119" s="21" t="s">
        <v>943</v>
      </c>
      <c r="D119" s="18" t="s">
        <v>66</v>
      </c>
      <c r="E119" s="18" t="s">
        <v>66</v>
      </c>
      <c r="F119" s="18"/>
      <c r="G119" s="21" t="s">
        <v>944</v>
      </c>
      <c r="H119" s="21" t="s">
        <v>74</v>
      </c>
      <c r="I119" s="21" t="s">
        <v>945</v>
      </c>
      <c r="J119" s="21" t="s">
        <v>946</v>
      </c>
      <c r="K119" s="18" t="str">
        <f>IF(OR(AND($D119="X",Anwendbarkeit!$C$6="Ja"),AND($E119="X",Anwendbarkeit!$C$7="Ja"),AND($F119="X",Anwendbarkeit!$C$8="Ja")),"relevant","nicht anwendbar")</f>
        <v>relevant</v>
      </c>
      <c r="L119" s="22"/>
      <c r="M119" s="22">
        <v>4.0</v>
      </c>
      <c r="N119" s="18" t="str">
        <f t="shared" si="1"/>
        <v/>
      </c>
      <c r="O119" s="19" t="str">
        <f t="shared" si="2"/>
        <v>noch nicht bewertet</v>
      </c>
      <c r="P119" s="23"/>
      <c r="Q119" s="23"/>
      <c r="R119" s="23"/>
    </row>
    <row r="120" ht="42.0" customHeight="1">
      <c r="A120" s="21" t="s">
        <v>947</v>
      </c>
      <c r="B120" s="21" t="s">
        <v>517</v>
      </c>
      <c r="C120" s="21" t="s">
        <v>948</v>
      </c>
      <c r="D120" s="18" t="s">
        <v>66</v>
      </c>
      <c r="E120" s="18" t="s">
        <v>66</v>
      </c>
      <c r="F120" s="18"/>
      <c r="G120" s="21" t="s">
        <v>949</v>
      </c>
      <c r="H120" s="21" t="s">
        <v>74</v>
      </c>
      <c r="I120" s="21" t="s">
        <v>950</v>
      </c>
      <c r="J120" s="21" t="s">
        <v>951</v>
      </c>
      <c r="K120" s="18" t="str">
        <f>IF(OR(AND($D120="X",Anwendbarkeit!$C$6="Ja"),AND($E120="X",Anwendbarkeit!$C$7="Ja"),AND($F120="X",Anwendbarkeit!$C$8="Ja")),"relevant","nicht anwendbar")</f>
        <v>relevant</v>
      </c>
      <c r="L120" s="22"/>
      <c r="M120" s="22">
        <v>4.0</v>
      </c>
      <c r="N120" s="18" t="str">
        <f t="shared" si="1"/>
        <v/>
      </c>
      <c r="O120" s="19" t="str">
        <f t="shared" si="2"/>
        <v>noch nicht bewertet</v>
      </c>
      <c r="P120" s="23"/>
      <c r="Q120" s="23"/>
      <c r="R120" s="23"/>
    </row>
    <row r="121" ht="42.0" customHeight="1">
      <c r="A121" s="21" t="s">
        <v>952</v>
      </c>
      <c r="B121" s="21" t="s">
        <v>517</v>
      </c>
      <c r="C121" s="21" t="s">
        <v>953</v>
      </c>
      <c r="D121" s="18" t="s">
        <v>66</v>
      </c>
      <c r="E121" s="18" t="s">
        <v>66</v>
      </c>
      <c r="F121" s="18" t="s">
        <v>66</v>
      </c>
      <c r="G121" s="21" t="s">
        <v>954</v>
      </c>
      <c r="H121" s="21" t="s">
        <v>74</v>
      </c>
      <c r="I121" s="21" t="s">
        <v>955</v>
      </c>
      <c r="J121" s="21" t="s">
        <v>956</v>
      </c>
      <c r="K121" s="18" t="str">
        <f>IF(OR(AND($D121="X",Anwendbarkeit!$C$6="Ja"),AND($E121="X",Anwendbarkeit!$C$7="Ja"),AND($F121="X",Anwendbarkeit!$C$8="Ja")),"relevant","nicht anwendbar")</f>
        <v>relevant</v>
      </c>
      <c r="L121" s="22"/>
      <c r="M121" s="22">
        <v>4.0</v>
      </c>
      <c r="N121" s="18" t="str">
        <f t="shared" si="1"/>
        <v/>
      </c>
      <c r="O121" s="19" t="str">
        <f t="shared" si="2"/>
        <v>noch nicht bewertet</v>
      </c>
      <c r="P121" s="23"/>
      <c r="Q121" s="23"/>
      <c r="R121" s="23"/>
    </row>
    <row r="122" ht="42.0" customHeight="1">
      <c r="A122" s="21" t="s">
        <v>957</v>
      </c>
      <c r="B122" s="21" t="s">
        <v>517</v>
      </c>
      <c r="C122" s="21" t="s">
        <v>958</v>
      </c>
      <c r="D122" s="18" t="s">
        <v>66</v>
      </c>
      <c r="E122" s="18" t="s">
        <v>66</v>
      </c>
      <c r="F122" s="18"/>
      <c r="G122" s="21" t="s">
        <v>959</v>
      </c>
      <c r="H122" s="21" t="s">
        <v>74</v>
      </c>
      <c r="I122" s="21" t="s">
        <v>960</v>
      </c>
      <c r="J122" s="21" t="s">
        <v>961</v>
      </c>
      <c r="K122" s="18" t="str">
        <f>IF(OR(AND($D122="X",Anwendbarkeit!$C$6="Ja"),AND($E122="X",Anwendbarkeit!$C$7="Ja"),AND($F122="X",Anwendbarkeit!$C$8="Ja")),"relevant","nicht anwendbar")</f>
        <v>relevant</v>
      </c>
      <c r="L122" s="22"/>
      <c r="M122" s="22">
        <v>4.0</v>
      </c>
      <c r="N122" s="18" t="str">
        <f t="shared" si="1"/>
        <v/>
      </c>
      <c r="O122" s="19" t="str">
        <f t="shared" si="2"/>
        <v>noch nicht bewertet</v>
      </c>
      <c r="P122" s="23"/>
      <c r="Q122" s="23"/>
      <c r="R122" s="23"/>
    </row>
    <row r="123" ht="42.0" customHeight="1">
      <c r="A123" s="21" t="s">
        <v>962</v>
      </c>
      <c r="B123" s="21" t="s">
        <v>517</v>
      </c>
      <c r="C123" s="21" t="s">
        <v>963</v>
      </c>
      <c r="D123" s="18"/>
      <c r="E123" s="18"/>
      <c r="F123" s="18" t="s">
        <v>66</v>
      </c>
      <c r="G123" s="21" t="s">
        <v>964</v>
      </c>
      <c r="H123" s="21" t="s">
        <v>74</v>
      </c>
      <c r="I123" s="21" t="s">
        <v>965</v>
      </c>
      <c r="J123" s="21" t="s">
        <v>966</v>
      </c>
      <c r="K123" s="18" t="str">
        <f>IF(OR(AND($D123="X",Anwendbarkeit!$C$6="Ja"),AND($E123="X",Anwendbarkeit!$C$7="Ja"),AND($F123="X",Anwendbarkeit!$C$8="Ja")),"relevant","nicht anwendbar")</f>
        <v>relevant</v>
      </c>
      <c r="L123" s="22"/>
      <c r="M123" s="22">
        <v>4.0</v>
      </c>
      <c r="N123" s="18" t="str">
        <f t="shared" si="1"/>
        <v/>
      </c>
      <c r="O123" s="19" t="str">
        <f t="shared" si="2"/>
        <v>noch nicht bewertet</v>
      </c>
      <c r="P123" s="23"/>
      <c r="Q123" s="23"/>
      <c r="R123" s="23"/>
    </row>
    <row r="124" ht="42.0" customHeight="1">
      <c r="A124" s="21" t="s">
        <v>967</v>
      </c>
      <c r="B124" s="21" t="s">
        <v>517</v>
      </c>
      <c r="C124" s="21" t="s">
        <v>968</v>
      </c>
      <c r="D124" s="18"/>
      <c r="E124" s="18"/>
      <c r="F124" s="18" t="s">
        <v>66</v>
      </c>
      <c r="G124" s="21" t="s">
        <v>969</v>
      </c>
      <c r="H124" s="21" t="s">
        <v>74</v>
      </c>
      <c r="I124" s="21" t="s">
        <v>970</v>
      </c>
      <c r="J124" s="21" t="s">
        <v>971</v>
      </c>
      <c r="K124" s="18" t="str">
        <f>IF(OR(AND($D124="X",Anwendbarkeit!$C$6="Ja"),AND($E124="X",Anwendbarkeit!$C$7="Ja"),AND($F124="X",Anwendbarkeit!$C$8="Ja")),"relevant","nicht anwendbar")</f>
        <v>relevant</v>
      </c>
      <c r="L124" s="22"/>
      <c r="M124" s="22">
        <v>4.0</v>
      </c>
      <c r="N124" s="18" t="str">
        <f t="shared" si="1"/>
        <v/>
      </c>
      <c r="O124" s="19" t="str">
        <f t="shared" si="2"/>
        <v>noch nicht bewertet</v>
      </c>
      <c r="P124" s="23"/>
      <c r="Q124" s="23"/>
      <c r="R124" s="23"/>
    </row>
    <row r="125" ht="42.0" customHeight="1">
      <c r="A125" s="21" t="s">
        <v>972</v>
      </c>
      <c r="B125" s="21" t="s">
        <v>528</v>
      </c>
      <c r="C125" s="21" t="s">
        <v>973</v>
      </c>
      <c r="D125" s="18" t="s">
        <v>66</v>
      </c>
      <c r="E125" s="18" t="s">
        <v>66</v>
      </c>
      <c r="F125" s="18"/>
      <c r="G125" s="21" t="s">
        <v>974</v>
      </c>
      <c r="H125" s="21" t="s">
        <v>74</v>
      </c>
      <c r="I125" s="21" t="s">
        <v>975</v>
      </c>
      <c r="J125" s="21" t="s">
        <v>976</v>
      </c>
      <c r="K125" s="18" t="str">
        <f>IF(OR(AND($D125="X",Anwendbarkeit!$C$6="Ja"),AND($E125="X",Anwendbarkeit!$C$7="Ja"),AND($F125="X",Anwendbarkeit!$C$8="Ja")),"relevant","nicht anwendbar")</f>
        <v>relevant</v>
      </c>
      <c r="L125" s="22"/>
      <c r="M125" s="22">
        <v>4.0</v>
      </c>
      <c r="N125" s="18" t="str">
        <f t="shared" si="1"/>
        <v/>
      </c>
      <c r="O125" s="19" t="str">
        <f t="shared" si="2"/>
        <v>noch nicht bewertet</v>
      </c>
      <c r="P125" s="23"/>
      <c r="Q125" s="23"/>
      <c r="R125" s="23"/>
    </row>
    <row r="126" ht="42.0" customHeight="1">
      <c r="A126" s="21" t="s">
        <v>977</v>
      </c>
      <c r="B126" s="21" t="s">
        <v>528</v>
      </c>
      <c r="C126" s="21" t="s">
        <v>978</v>
      </c>
      <c r="D126" s="18" t="s">
        <v>66</v>
      </c>
      <c r="E126" s="18" t="s">
        <v>66</v>
      </c>
      <c r="F126" s="18"/>
      <c r="G126" s="21" t="s">
        <v>979</v>
      </c>
      <c r="H126" s="21" t="s">
        <v>74</v>
      </c>
      <c r="I126" s="21" t="s">
        <v>980</v>
      </c>
      <c r="J126" s="21" t="s">
        <v>981</v>
      </c>
      <c r="K126" s="18" t="str">
        <f>IF(OR(AND($D126="X",Anwendbarkeit!$C$6="Ja"),AND($E126="X",Anwendbarkeit!$C$7="Ja"),AND($F126="X",Anwendbarkeit!$C$8="Ja")),"relevant","nicht anwendbar")</f>
        <v>relevant</v>
      </c>
      <c r="L126" s="22"/>
      <c r="M126" s="22">
        <v>4.0</v>
      </c>
      <c r="N126" s="18" t="str">
        <f t="shared" si="1"/>
        <v/>
      </c>
      <c r="O126" s="19" t="str">
        <f t="shared" si="2"/>
        <v>noch nicht bewertet</v>
      </c>
      <c r="P126" s="23"/>
      <c r="Q126" s="23"/>
      <c r="R126" s="23"/>
    </row>
    <row r="127" ht="42.0" customHeight="1">
      <c r="A127" s="21" t="s">
        <v>982</v>
      </c>
      <c r="B127" s="21" t="s">
        <v>528</v>
      </c>
      <c r="C127" s="21" t="s">
        <v>983</v>
      </c>
      <c r="D127" s="18" t="s">
        <v>66</v>
      </c>
      <c r="E127" s="18" t="s">
        <v>66</v>
      </c>
      <c r="F127" s="18"/>
      <c r="G127" s="21" t="s">
        <v>984</v>
      </c>
      <c r="H127" s="21" t="s">
        <v>74</v>
      </c>
      <c r="I127" s="21" t="s">
        <v>985</v>
      </c>
      <c r="J127" s="21" t="s">
        <v>986</v>
      </c>
      <c r="K127" s="18" t="str">
        <f>IF(OR(AND($D127="X",Anwendbarkeit!$C$6="Ja"),AND($E127="X",Anwendbarkeit!$C$7="Ja"),AND($F127="X",Anwendbarkeit!$C$8="Ja")),"relevant","nicht anwendbar")</f>
        <v>relevant</v>
      </c>
      <c r="L127" s="22"/>
      <c r="M127" s="22">
        <v>4.0</v>
      </c>
      <c r="N127" s="18" t="str">
        <f t="shared" si="1"/>
        <v/>
      </c>
      <c r="O127" s="19" t="str">
        <f t="shared" si="2"/>
        <v>noch nicht bewertet</v>
      </c>
      <c r="P127" s="23"/>
      <c r="Q127" s="23"/>
      <c r="R127" s="23"/>
    </row>
    <row r="128" ht="42.0" customHeight="1">
      <c r="A128" s="21" t="s">
        <v>987</v>
      </c>
      <c r="B128" s="21" t="s">
        <v>528</v>
      </c>
      <c r="C128" s="21" t="s">
        <v>988</v>
      </c>
      <c r="D128" s="18"/>
      <c r="E128" s="18" t="s">
        <v>66</v>
      </c>
      <c r="F128" s="18"/>
      <c r="G128" s="21" t="s">
        <v>989</v>
      </c>
      <c r="H128" s="21" t="s">
        <v>140</v>
      </c>
      <c r="I128" s="21" t="s">
        <v>990</v>
      </c>
      <c r="J128" s="21" t="s">
        <v>831</v>
      </c>
      <c r="K128" s="18" t="str">
        <f>IF(OR(AND($D128="X",Anwendbarkeit!$C$6="Ja"),AND($E128="X",Anwendbarkeit!$C$7="Ja"),AND($F128="X",Anwendbarkeit!$C$8="Ja")),"relevant","nicht anwendbar")</f>
        <v>relevant</v>
      </c>
      <c r="L128" s="22"/>
      <c r="M128" s="22">
        <v>3.0</v>
      </c>
      <c r="N128" s="18" t="str">
        <f t="shared" si="1"/>
        <v/>
      </c>
      <c r="O128" s="19" t="str">
        <f t="shared" si="2"/>
        <v>noch nicht bewertet</v>
      </c>
      <c r="P128" s="23"/>
      <c r="Q128" s="23"/>
      <c r="R128" s="23"/>
    </row>
    <row r="129" ht="42.0" customHeight="1">
      <c r="A129" s="21" t="s">
        <v>991</v>
      </c>
      <c r="B129" s="21" t="s">
        <v>528</v>
      </c>
      <c r="C129" s="21" t="s">
        <v>992</v>
      </c>
      <c r="D129" s="18"/>
      <c r="E129" s="18" t="s">
        <v>66</v>
      </c>
      <c r="F129" s="18"/>
      <c r="G129" s="21" t="s">
        <v>993</v>
      </c>
      <c r="H129" s="21" t="s">
        <v>140</v>
      </c>
      <c r="I129" s="21" t="s">
        <v>994</v>
      </c>
      <c r="J129" s="21" t="s">
        <v>995</v>
      </c>
      <c r="K129" s="18" t="str">
        <f>IF(OR(AND($D129="X",Anwendbarkeit!$C$6="Ja"),AND($E129="X",Anwendbarkeit!$C$7="Ja"),AND($F129="X",Anwendbarkeit!$C$8="Ja")),"relevant","nicht anwendbar")</f>
        <v>relevant</v>
      </c>
      <c r="L129" s="22"/>
      <c r="M129" s="22">
        <v>3.0</v>
      </c>
      <c r="N129" s="18" t="str">
        <f t="shared" si="1"/>
        <v/>
      </c>
      <c r="O129" s="19" t="str">
        <f t="shared" si="2"/>
        <v>noch nicht bewertet</v>
      </c>
      <c r="P129" s="23"/>
      <c r="Q129" s="23"/>
      <c r="R129" s="23"/>
    </row>
    <row r="130" ht="42.0" customHeight="1">
      <c r="A130" s="21" t="s">
        <v>996</v>
      </c>
      <c r="B130" s="21" t="s">
        <v>534</v>
      </c>
      <c r="C130" s="21" t="s">
        <v>997</v>
      </c>
      <c r="D130" s="18"/>
      <c r="E130" s="18"/>
      <c r="F130" s="18" t="s">
        <v>66</v>
      </c>
      <c r="G130" s="21" t="s">
        <v>998</v>
      </c>
      <c r="H130" s="21" t="s">
        <v>74</v>
      </c>
      <c r="I130" s="21" t="s">
        <v>999</v>
      </c>
      <c r="J130" s="21" t="s">
        <v>1000</v>
      </c>
      <c r="K130" s="18" t="str">
        <f>IF(OR(AND($D130="X",Anwendbarkeit!$C$6="Ja"),AND($E130="X",Anwendbarkeit!$C$7="Ja"),AND($F130="X",Anwendbarkeit!$C$8="Ja")),"relevant","nicht anwendbar")</f>
        <v>relevant</v>
      </c>
      <c r="L130" s="22"/>
      <c r="M130" s="22">
        <v>4.0</v>
      </c>
      <c r="N130" s="18" t="str">
        <f t="shared" si="1"/>
        <v/>
      </c>
      <c r="O130" s="19" t="str">
        <f t="shared" si="2"/>
        <v>noch nicht bewertet</v>
      </c>
      <c r="P130" s="23"/>
      <c r="Q130" s="23"/>
      <c r="R130" s="23"/>
    </row>
    <row r="131" ht="42.0" customHeight="1">
      <c r="A131" s="21" t="s">
        <v>1001</v>
      </c>
      <c r="B131" s="21" t="s">
        <v>534</v>
      </c>
      <c r="C131" s="21" t="s">
        <v>1002</v>
      </c>
      <c r="D131" s="18"/>
      <c r="E131" s="18"/>
      <c r="F131" s="18" t="s">
        <v>66</v>
      </c>
      <c r="G131" s="21" t="s">
        <v>1003</v>
      </c>
      <c r="H131" s="21" t="s">
        <v>74</v>
      </c>
      <c r="I131" s="21" t="s">
        <v>1004</v>
      </c>
      <c r="J131" s="21" t="s">
        <v>1005</v>
      </c>
      <c r="K131" s="18" t="str">
        <f>IF(OR(AND($D131="X",Anwendbarkeit!$C$6="Ja"),AND($E131="X",Anwendbarkeit!$C$7="Ja"),AND($F131="X",Anwendbarkeit!$C$8="Ja")),"relevant","nicht anwendbar")</f>
        <v>relevant</v>
      </c>
      <c r="L131" s="22"/>
      <c r="M131" s="22">
        <v>4.0</v>
      </c>
      <c r="N131" s="18" t="str">
        <f t="shared" si="1"/>
        <v/>
      </c>
      <c r="O131" s="19" t="str">
        <f t="shared" si="2"/>
        <v>noch nicht bewertet</v>
      </c>
      <c r="P131" s="23"/>
      <c r="Q131" s="23"/>
      <c r="R131" s="23"/>
    </row>
    <row r="132" ht="42.0" customHeight="1">
      <c r="A132" s="21" t="s">
        <v>1006</v>
      </c>
      <c r="B132" s="21" t="s">
        <v>534</v>
      </c>
      <c r="C132" s="21" t="s">
        <v>1007</v>
      </c>
      <c r="D132" s="18"/>
      <c r="E132" s="18"/>
      <c r="F132" s="18" t="s">
        <v>66</v>
      </c>
      <c r="G132" s="21" t="s">
        <v>1008</v>
      </c>
      <c r="H132" s="21" t="s">
        <v>74</v>
      </c>
      <c r="I132" s="21" t="s">
        <v>1009</v>
      </c>
      <c r="J132" s="21" t="s">
        <v>1010</v>
      </c>
      <c r="K132" s="18" t="str">
        <f>IF(OR(AND($D132="X",Anwendbarkeit!$C$6="Ja"),AND($E132="X",Anwendbarkeit!$C$7="Ja"),AND($F132="X",Anwendbarkeit!$C$8="Ja")),"relevant","nicht anwendbar")</f>
        <v>relevant</v>
      </c>
      <c r="L132" s="22"/>
      <c r="M132" s="22">
        <v>4.0</v>
      </c>
      <c r="N132" s="18" t="str">
        <f t="shared" si="1"/>
        <v/>
      </c>
      <c r="O132" s="19" t="str">
        <f t="shared" si="2"/>
        <v>noch nicht bewertet</v>
      </c>
      <c r="P132" s="23"/>
      <c r="Q132" s="23"/>
      <c r="R132" s="23"/>
    </row>
    <row r="133" ht="42.0" customHeight="1">
      <c r="A133" s="21" t="s">
        <v>1011</v>
      </c>
      <c r="B133" s="21" t="s">
        <v>534</v>
      </c>
      <c r="C133" s="21" t="s">
        <v>1012</v>
      </c>
      <c r="D133" s="18"/>
      <c r="E133" s="18"/>
      <c r="F133" s="18" t="s">
        <v>66</v>
      </c>
      <c r="G133" s="21" t="s">
        <v>1013</v>
      </c>
      <c r="H133" s="21" t="s">
        <v>74</v>
      </c>
      <c r="I133" s="21" t="s">
        <v>1014</v>
      </c>
      <c r="J133" s="21" t="s">
        <v>1015</v>
      </c>
      <c r="K133" s="18" t="str">
        <f>IF(OR(AND($D133="X",Anwendbarkeit!$C$6="Ja"),AND($E133="X",Anwendbarkeit!$C$7="Ja"),AND($F133="X",Anwendbarkeit!$C$8="Ja")),"relevant","nicht anwendbar")</f>
        <v>relevant</v>
      </c>
      <c r="L133" s="22"/>
      <c r="M133" s="22">
        <v>4.0</v>
      </c>
      <c r="N133" s="18" t="str">
        <f t="shared" si="1"/>
        <v/>
      </c>
      <c r="O133" s="19" t="str">
        <f t="shared" si="2"/>
        <v>noch nicht bewertet</v>
      </c>
      <c r="P133" s="23"/>
      <c r="Q133" s="23"/>
      <c r="R133" s="23"/>
    </row>
    <row r="134" ht="42.0" customHeight="1">
      <c r="A134" s="21" t="s">
        <v>1016</v>
      </c>
      <c r="B134" s="21" t="s">
        <v>534</v>
      </c>
      <c r="C134" s="21" t="s">
        <v>1017</v>
      </c>
      <c r="D134" s="18"/>
      <c r="E134" s="18"/>
      <c r="F134" s="18" t="s">
        <v>66</v>
      </c>
      <c r="G134" s="21" t="s">
        <v>1018</v>
      </c>
      <c r="H134" s="21" t="s">
        <v>74</v>
      </c>
      <c r="I134" s="21" t="s">
        <v>1019</v>
      </c>
      <c r="J134" s="21" t="s">
        <v>1020</v>
      </c>
      <c r="K134" s="18" t="str">
        <f>IF(OR(AND($D134="X",Anwendbarkeit!$C$6="Ja"),AND($E134="X",Anwendbarkeit!$C$7="Ja"),AND($F134="X",Anwendbarkeit!$C$8="Ja")),"relevant","nicht anwendbar")</f>
        <v>relevant</v>
      </c>
      <c r="L134" s="22"/>
      <c r="M134" s="22">
        <v>4.0</v>
      </c>
      <c r="N134" s="18" t="str">
        <f t="shared" si="1"/>
        <v/>
      </c>
      <c r="O134" s="19" t="str">
        <f t="shared" si="2"/>
        <v>noch nicht bewertet</v>
      </c>
      <c r="P134" s="23"/>
      <c r="Q134" s="23"/>
      <c r="R134" s="23"/>
    </row>
    <row r="135" ht="42.0" customHeight="1">
      <c r="A135" s="21" t="s">
        <v>1021</v>
      </c>
      <c r="B135" s="21" t="s">
        <v>534</v>
      </c>
      <c r="C135" s="21" t="s">
        <v>1022</v>
      </c>
      <c r="D135" s="18"/>
      <c r="E135" s="18"/>
      <c r="F135" s="18" t="s">
        <v>66</v>
      </c>
      <c r="G135" s="21" t="s">
        <v>1023</v>
      </c>
      <c r="H135" s="21" t="s">
        <v>74</v>
      </c>
      <c r="I135" s="21" t="s">
        <v>1024</v>
      </c>
      <c r="J135" s="21" t="s">
        <v>1025</v>
      </c>
      <c r="K135" s="18" t="str">
        <f>IF(OR(AND($D135="X",Anwendbarkeit!$C$6="Ja"),AND($E135="X",Anwendbarkeit!$C$7="Ja"),AND($F135="X",Anwendbarkeit!$C$8="Ja")),"relevant","nicht anwendbar")</f>
        <v>relevant</v>
      </c>
      <c r="L135" s="22"/>
      <c r="M135" s="22">
        <v>4.0</v>
      </c>
      <c r="N135" s="18" t="str">
        <f t="shared" si="1"/>
        <v/>
      </c>
      <c r="O135" s="19" t="str">
        <f t="shared" si="2"/>
        <v>noch nicht bewertet</v>
      </c>
      <c r="P135" s="23"/>
      <c r="Q135" s="23"/>
      <c r="R135" s="23"/>
    </row>
    <row r="136" ht="42.0" customHeight="1">
      <c r="A136" s="21" t="s">
        <v>1026</v>
      </c>
      <c r="B136" s="21" t="s">
        <v>534</v>
      </c>
      <c r="C136" s="21" t="s">
        <v>1027</v>
      </c>
      <c r="D136" s="18"/>
      <c r="E136" s="18"/>
      <c r="F136" s="18" t="s">
        <v>66</v>
      </c>
      <c r="G136" s="21" t="s">
        <v>1028</v>
      </c>
      <c r="H136" s="21" t="s">
        <v>74</v>
      </c>
      <c r="I136" s="21" t="s">
        <v>1029</v>
      </c>
      <c r="J136" s="21" t="s">
        <v>1030</v>
      </c>
      <c r="K136" s="18" t="str">
        <f>IF(OR(AND($D136="X",Anwendbarkeit!$C$6="Ja"),AND($E136="X",Anwendbarkeit!$C$7="Ja"),AND($F136="X",Anwendbarkeit!$C$8="Ja")),"relevant","nicht anwendbar")</f>
        <v>relevant</v>
      </c>
      <c r="L136" s="22"/>
      <c r="M136" s="22">
        <v>4.0</v>
      </c>
      <c r="N136" s="18" t="str">
        <f t="shared" si="1"/>
        <v/>
      </c>
      <c r="O136" s="19" t="str">
        <f t="shared" si="2"/>
        <v>noch nicht bewertet</v>
      </c>
      <c r="P136" s="23"/>
      <c r="Q136" s="23"/>
      <c r="R136" s="23"/>
    </row>
    <row r="137" ht="42.0" customHeight="1">
      <c r="A137" s="21" t="s">
        <v>1031</v>
      </c>
      <c r="B137" s="21" t="s">
        <v>534</v>
      </c>
      <c r="C137" s="21" t="s">
        <v>1032</v>
      </c>
      <c r="D137" s="18"/>
      <c r="E137" s="18"/>
      <c r="F137" s="18" t="s">
        <v>66</v>
      </c>
      <c r="G137" s="21" t="s">
        <v>1033</v>
      </c>
      <c r="H137" s="21" t="s">
        <v>74</v>
      </c>
      <c r="I137" s="21" t="s">
        <v>1034</v>
      </c>
      <c r="J137" s="21" t="s">
        <v>1035</v>
      </c>
      <c r="K137" s="18" t="str">
        <f>IF(OR(AND($D137="X",Anwendbarkeit!$C$6="Ja"),AND($E137="X",Anwendbarkeit!$C$7="Ja"),AND($F137="X",Anwendbarkeit!$C$8="Ja")),"relevant","nicht anwendbar")</f>
        <v>relevant</v>
      </c>
      <c r="L137" s="22"/>
      <c r="M137" s="22">
        <v>4.0</v>
      </c>
      <c r="N137" s="18" t="str">
        <f t="shared" si="1"/>
        <v/>
      </c>
      <c r="O137" s="19" t="str">
        <f t="shared" si="2"/>
        <v>noch nicht bewertet</v>
      </c>
      <c r="P137" s="23"/>
      <c r="Q137" s="23"/>
      <c r="R137" s="23"/>
    </row>
    <row r="138" ht="42.0" customHeight="1">
      <c r="A138" s="21" t="s">
        <v>1036</v>
      </c>
      <c r="B138" s="21" t="s">
        <v>534</v>
      </c>
      <c r="C138" s="21" t="s">
        <v>1037</v>
      </c>
      <c r="D138" s="18"/>
      <c r="E138" s="18"/>
      <c r="F138" s="18" t="s">
        <v>66</v>
      </c>
      <c r="G138" s="21" t="s">
        <v>1038</v>
      </c>
      <c r="H138" s="21" t="s">
        <v>74</v>
      </c>
      <c r="I138" s="21" t="s">
        <v>1039</v>
      </c>
      <c r="J138" s="21" t="s">
        <v>1040</v>
      </c>
      <c r="K138" s="18" t="str">
        <f>IF(OR(AND($D138="X",Anwendbarkeit!$C$6="Ja"),AND($E138="X",Anwendbarkeit!$C$7="Ja"),AND($F138="X",Anwendbarkeit!$C$8="Ja")),"relevant","nicht anwendbar")</f>
        <v>relevant</v>
      </c>
      <c r="L138" s="22"/>
      <c r="M138" s="22">
        <v>4.0</v>
      </c>
      <c r="N138" s="18" t="str">
        <f t="shared" si="1"/>
        <v/>
      </c>
      <c r="O138" s="19" t="str">
        <f t="shared" si="2"/>
        <v>noch nicht bewertet</v>
      </c>
      <c r="P138" s="23"/>
      <c r="Q138" s="23"/>
      <c r="R138" s="23"/>
    </row>
    <row r="139" ht="42.0" customHeight="1">
      <c r="A139" s="21" t="s">
        <v>1041</v>
      </c>
      <c r="B139" s="21" t="s">
        <v>534</v>
      </c>
      <c r="C139" s="21" t="s">
        <v>1042</v>
      </c>
      <c r="D139" s="18"/>
      <c r="E139" s="18"/>
      <c r="F139" s="18" t="s">
        <v>66</v>
      </c>
      <c r="G139" s="21" t="s">
        <v>1043</v>
      </c>
      <c r="H139" s="21" t="s">
        <v>74</v>
      </c>
      <c r="I139" s="21" t="s">
        <v>1044</v>
      </c>
      <c r="J139" s="21" t="s">
        <v>1045</v>
      </c>
      <c r="K139" s="18" t="str">
        <f>IF(OR(AND($D139="X",Anwendbarkeit!$C$6="Ja"),AND($E139="X",Anwendbarkeit!$C$7="Ja"),AND($F139="X",Anwendbarkeit!$C$8="Ja")),"relevant","nicht anwendbar")</f>
        <v>relevant</v>
      </c>
      <c r="L139" s="22"/>
      <c r="M139" s="22">
        <v>4.0</v>
      </c>
      <c r="N139" s="18" t="str">
        <f t="shared" si="1"/>
        <v/>
      </c>
      <c r="O139" s="19" t="str">
        <f t="shared" si="2"/>
        <v>noch nicht bewertet</v>
      </c>
      <c r="P139" s="23"/>
      <c r="Q139" s="23"/>
      <c r="R139" s="23"/>
    </row>
    <row r="140" ht="42.0" customHeight="1">
      <c r="A140" s="21" t="s">
        <v>1046</v>
      </c>
      <c r="B140" s="21" t="s">
        <v>534</v>
      </c>
      <c r="C140" s="21" t="s">
        <v>1047</v>
      </c>
      <c r="D140" s="18"/>
      <c r="E140" s="18"/>
      <c r="F140" s="18" t="s">
        <v>66</v>
      </c>
      <c r="G140" s="21" t="s">
        <v>1048</v>
      </c>
      <c r="H140" s="21" t="s">
        <v>74</v>
      </c>
      <c r="I140" s="21" t="s">
        <v>1049</v>
      </c>
      <c r="J140" s="21" t="s">
        <v>1050</v>
      </c>
      <c r="K140" s="18" t="str">
        <f>IF(OR(AND($D140="X",Anwendbarkeit!$C$6="Ja"),AND($E140="X",Anwendbarkeit!$C$7="Ja"),AND($F140="X",Anwendbarkeit!$C$8="Ja")),"relevant","nicht anwendbar")</f>
        <v>relevant</v>
      </c>
      <c r="L140" s="22"/>
      <c r="M140" s="22">
        <v>4.0</v>
      </c>
      <c r="N140" s="18" t="str">
        <f t="shared" si="1"/>
        <v/>
      </c>
      <c r="O140" s="19" t="str">
        <f t="shared" si="2"/>
        <v>noch nicht bewertet</v>
      </c>
      <c r="P140" s="23"/>
      <c r="Q140" s="23"/>
      <c r="R140" s="23"/>
    </row>
    <row r="141" ht="42.0" customHeight="1">
      <c r="A141" s="21" t="s">
        <v>1051</v>
      </c>
      <c r="B141" s="21" t="s">
        <v>534</v>
      </c>
      <c r="C141" s="21" t="s">
        <v>1052</v>
      </c>
      <c r="D141" s="18"/>
      <c r="E141" s="18"/>
      <c r="F141" s="18" t="s">
        <v>66</v>
      </c>
      <c r="G141" s="21" t="s">
        <v>1053</v>
      </c>
      <c r="H141" s="21" t="s">
        <v>74</v>
      </c>
      <c r="I141" s="21" t="s">
        <v>1054</v>
      </c>
      <c r="J141" s="21" t="s">
        <v>1055</v>
      </c>
      <c r="K141" s="18" t="str">
        <f>IF(OR(AND($D141="X",Anwendbarkeit!$C$6="Ja"),AND($E141="X",Anwendbarkeit!$C$7="Ja"),AND($F141="X",Anwendbarkeit!$C$8="Ja")),"relevant","nicht anwendbar")</f>
        <v>relevant</v>
      </c>
      <c r="L141" s="22"/>
      <c r="M141" s="22">
        <v>4.0</v>
      </c>
      <c r="N141" s="18" t="str">
        <f t="shared" si="1"/>
        <v/>
      </c>
      <c r="O141" s="19" t="str">
        <f t="shared" si="2"/>
        <v>noch nicht bewertet</v>
      </c>
      <c r="P141" s="23"/>
      <c r="Q141" s="23"/>
      <c r="R141" s="23"/>
    </row>
    <row r="142" ht="42.0" customHeight="1">
      <c r="A142" s="21" t="s">
        <v>1056</v>
      </c>
      <c r="B142" s="21" t="s">
        <v>534</v>
      </c>
      <c r="C142" s="21" t="s">
        <v>1057</v>
      </c>
      <c r="D142" s="18"/>
      <c r="E142" s="18"/>
      <c r="F142" s="18" t="s">
        <v>66</v>
      </c>
      <c r="G142" s="21" t="s">
        <v>1058</v>
      </c>
      <c r="H142" s="21" t="s">
        <v>74</v>
      </c>
      <c r="I142" s="21" t="s">
        <v>1059</v>
      </c>
      <c r="J142" s="21" t="s">
        <v>1060</v>
      </c>
      <c r="K142" s="18" t="str">
        <f>IF(OR(AND($D142="X",Anwendbarkeit!$C$6="Ja"),AND($E142="X",Anwendbarkeit!$C$7="Ja"),AND($F142="X",Anwendbarkeit!$C$8="Ja")),"relevant","nicht anwendbar")</f>
        <v>relevant</v>
      </c>
      <c r="L142" s="22"/>
      <c r="M142" s="22">
        <v>4.0</v>
      </c>
      <c r="N142" s="18" t="str">
        <f t="shared" si="1"/>
        <v/>
      </c>
      <c r="O142" s="19" t="str">
        <f t="shared" si="2"/>
        <v>noch nicht bewertet</v>
      </c>
      <c r="P142" s="23"/>
      <c r="Q142" s="23"/>
      <c r="R142" s="23"/>
    </row>
    <row r="143" ht="42.0" customHeight="1">
      <c r="A143" s="21" t="s">
        <v>1061</v>
      </c>
      <c r="B143" s="21" t="s">
        <v>534</v>
      </c>
      <c r="C143" s="21" t="s">
        <v>1062</v>
      </c>
      <c r="D143" s="18"/>
      <c r="E143" s="18"/>
      <c r="F143" s="18" t="s">
        <v>66</v>
      </c>
      <c r="G143" s="21" t="s">
        <v>1063</v>
      </c>
      <c r="H143" s="21" t="s">
        <v>74</v>
      </c>
      <c r="I143" s="21" t="s">
        <v>1064</v>
      </c>
      <c r="J143" s="21" t="s">
        <v>1065</v>
      </c>
      <c r="K143" s="18" t="str">
        <f>IF(OR(AND($D143="X",Anwendbarkeit!$C$6="Ja"),AND($E143="X",Anwendbarkeit!$C$7="Ja"),AND($F143="X",Anwendbarkeit!$C$8="Ja")),"relevant","nicht anwendbar")</f>
        <v>relevant</v>
      </c>
      <c r="L143" s="22"/>
      <c r="M143" s="22">
        <v>4.0</v>
      </c>
      <c r="N143" s="18" t="str">
        <f t="shared" si="1"/>
        <v/>
      </c>
      <c r="O143" s="19" t="str">
        <f t="shared" si="2"/>
        <v>noch nicht bewertet</v>
      </c>
      <c r="P143" s="23"/>
      <c r="Q143" s="23"/>
      <c r="R143" s="23"/>
    </row>
    <row r="144" ht="42.0" customHeight="1">
      <c r="A144" s="21" t="s">
        <v>1066</v>
      </c>
      <c r="B144" s="21" t="s">
        <v>540</v>
      </c>
      <c r="C144" s="21" t="s">
        <v>1067</v>
      </c>
      <c r="D144" s="18"/>
      <c r="E144" s="18"/>
      <c r="F144" s="18" t="s">
        <v>66</v>
      </c>
      <c r="G144" s="21" t="s">
        <v>1068</v>
      </c>
      <c r="H144" s="21" t="s">
        <v>74</v>
      </c>
      <c r="I144" s="21" t="s">
        <v>1069</v>
      </c>
      <c r="J144" s="21" t="s">
        <v>1070</v>
      </c>
      <c r="K144" s="18" t="str">
        <f>IF(OR(AND($D144="X",Anwendbarkeit!$C$6="Ja"),AND($E144="X",Anwendbarkeit!$C$7="Ja"),AND($F144="X",Anwendbarkeit!$C$8="Ja")),"relevant","nicht anwendbar")</f>
        <v>relevant</v>
      </c>
      <c r="L144" s="22"/>
      <c r="M144" s="22">
        <v>4.0</v>
      </c>
      <c r="N144" s="18" t="str">
        <f t="shared" si="1"/>
        <v/>
      </c>
      <c r="O144" s="19" t="str">
        <f t="shared" si="2"/>
        <v>noch nicht bewertet</v>
      </c>
      <c r="P144" s="23"/>
      <c r="Q144" s="23"/>
      <c r="R144" s="23"/>
    </row>
    <row r="145" ht="42.0" customHeight="1">
      <c r="A145" s="21" t="s">
        <v>1071</v>
      </c>
      <c r="B145" s="21" t="s">
        <v>540</v>
      </c>
      <c r="C145" s="21" t="s">
        <v>1072</v>
      </c>
      <c r="D145" s="18"/>
      <c r="E145" s="18"/>
      <c r="F145" s="18" t="s">
        <v>66</v>
      </c>
      <c r="G145" s="21" t="s">
        <v>1073</v>
      </c>
      <c r="H145" s="21" t="s">
        <v>74</v>
      </c>
      <c r="I145" s="21" t="s">
        <v>1074</v>
      </c>
      <c r="J145" s="21" t="s">
        <v>1075</v>
      </c>
      <c r="K145" s="18" t="str">
        <f>IF(OR(AND($D145="X",Anwendbarkeit!$C$6="Ja"),AND($E145="X",Anwendbarkeit!$C$7="Ja"),AND($F145="X",Anwendbarkeit!$C$8="Ja")),"relevant","nicht anwendbar")</f>
        <v>relevant</v>
      </c>
      <c r="L145" s="22"/>
      <c r="M145" s="22">
        <v>4.0</v>
      </c>
      <c r="N145" s="18" t="str">
        <f t="shared" si="1"/>
        <v/>
      </c>
      <c r="O145" s="19" t="str">
        <f t="shared" si="2"/>
        <v>noch nicht bewertet</v>
      </c>
      <c r="P145" s="23"/>
      <c r="Q145" s="23"/>
      <c r="R145" s="23"/>
    </row>
    <row r="146" ht="42.0" customHeight="1">
      <c r="A146" s="21" t="s">
        <v>1076</v>
      </c>
      <c r="B146" s="21" t="s">
        <v>540</v>
      </c>
      <c r="C146" s="21" t="s">
        <v>1077</v>
      </c>
      <c r="D146" s="18"/>
      <c r="E146" s="18"/>
      <c r="F146" s="18" t="s">
        <v>66</v>
      </c>
      <c r="G146" s="21" t="s">
        <v>1078</v>
      </c>
      <c r="H146" s="21" t="s">
        <v>74</v>
      </c>
      <c r="I146" s="21" t="s">
        <v>1079</v>
      </c>
      <c r="J146" s="21" t="s">
        <v>1080</v>
      </c>
      <c r="K146" s="18" t="str">
        <f>IF(OR(AND($D146="X",Anwendbarkeit!$C$6="Ja"),AND($E146="X",Anwendbarkeit!$C$7="Ja"),AND($F146="X",Anwendbarkeit!$C$8="Ja")),"relevant","nicht anwendbar")</f>
        <v>relevant</v>
      </c>
      <c r="L146" s="22"/>
      <c r="M146" s="22">
        <v>4.0</v>
      </c>
      <c r="N146" s="18" t="str">
        <f t="shared" si="1"/>
        <v/>
      </c>
      <c r="O146" s="19" t="str">
        <f t="shared" si="2"/>
        <v>noch nicht bewertet</v>
      </c>
      <c r="P146" s="23"/>
      <c r="Q146" s="23"/>
      <c r="R146" s="23"/>
    </row>
    <row r="147" ht="42.0" customHeight="1">
      <c r="A147" s="21" t="s">
        <v>1081</v>
      </c>
      <c r="B147" s="21" t="s">
        <v>540</v>
      </c>
      <c r="C147" s="21" t="s">
        <v>1082</v>
      </c>
      <c r="D147" s="18"/>
      <c r="E147" s="18"/>
      <c r="F147" s="18" t="s">
        <v>66</v>
      </c>
      <c r="G147" s="21" t="s">
        <v>1083</v>
      </c>
      <c r="H147" s="21" t="s">
        <v>74</v>
      </c>
      <c r="I147" s="21" t="s">
        <v>1084</v>
      </c>
      <c r="J147" s="21" t="s">
        <v>1085</v>
      </c>
      <c r="K147" s="18" t="str">
        <f>IF(OR(AND($D147="X",Anwendbarkeit!$C$6="Ja"),AND($E147="X",Anwendbarkeit!$C$7="Ja"),AND($F147="X",Anwendbarkeit!$C$8="Ja")),"relevant","nicht anwendbar")</f>
        <v>relevant</v>
      </c>
      <c r="L147" s="22"/>
      <c r="M147" s="22">
        <v>4.0</v>
      </c>
      <c r="N147" s="18" t="str">
        <f t="shared" si="1"/>
        <v/>
      </c>
      <c r="O147" s="19" t="str">
        <f t="shared" si="2"/>
        <v>noch nicht bewertet</v>
      </c>
      <c r="P147" s="23"/>
      <c r="Q147" s="23"/>
      <c r="R147" s="23"/>
    </row>
    <row r="148" ht="42.0" customHeight="1">
      <c r="A148" s="21" t="s">
        <v>1086</v>
      </c>
      <c r="B148" s="21" t="s">
        <v>540</v>
      </c>
      <c r="C148" s="21" t="s">
        <v>1087</v>
      </c>
      <c r="D148" s="18"/>
      <c r="E148" s="18"/>
      <c r="F148" s="18" t="s">
        <v>66</v>
      </c>
      <c r="G148" s="21" t="s">
        <v>1088</v>
      </c>
      <c r="H148" s="21" t="s">
        <v>74</v>
      </c>
      <c r="I148" s="21" t="s">
        <v>1089</v>
      </c>
      <c r="J148" s="21" t="s">
        <v>1090</v>
      </c>
      <c r="K148" s="18" t="str">
        <f>IF(OR(AND($D148="X",Anwendbarkeit!$C$6="Ja"),AND($E148="X",Anwendbarkeit!$C$7="Ja"),AND($F148="X",Anwendbarkeit!$C$8="Ja")),"relevant","nicht anwendbar")</f>
        <v>relevant</v>
      </c>
      <c r="L148" s="22"/>
      <c r="M148" s="22">
        <v>4.0</v>
      </c>
      <c r="N148" s="18" t="str">
        <f t="shared" si="1"/>
        <v/>
      </c>
      <c r="O148" s="19" t="str">
        <f t="shared" si="2"/>
        <v>noch nicht bewertet</v>
      </c>
      <c r="P148" s="23"/>
      <c r="Q148" s="23"/>
      <c r="R148" s="23"/>
    </row>
    <row r="149" ht="42.0" customHeight="1">
      <c r="A149" s="21" t="s">
        <v>1091</v>
      </c>
      <c r="B149" s="21" t="s">
        <v>540</v>
      </c>
      <c r="C149" s="21" t="s">
        <v>1092</v>
      </c>
      <c r="D149" s="18"/>
      <c r="E149" s="18"/>
      <c r="F149" s="18" t="s">
        <v>66</v>
      </c>
      <c r="G149" s="21" t="s">
        <v>1093</v>
      </c>
      <c r="H149" s="21" t="s">
        <v>74</v>
      </c>
      <c r="I149" s="21" t="s">
        <v>1094</v>
      </c>
      <c r="J149" s="21" t="s">
        <v>1095</v>
      </c>
      <c r="K149" s="18" t="str">
        <f>IF(OR(AND($D149="X",Anwendbarkeit!$C$6="Ja"),AND($E149="X",Anwendbarkeit!$C$7="Ja"),AND($F149="X",Anwendbarkeit!$C$8="Ja")),"relevant","nicht anwendbar")</f>
        <v>relevant</v>
      </c>
      <c r="L149" s="22"/>
      <c r="M149" s="22">
        <v>4.0</v>
      </c>
      <c r="N149" s="18" t="str">
        <f t="shared" si="1"/>
        <v/>
      </c>
      <c r="O149" s="19" t="str">
        <f t="shared" si="2"/>
        <v>noch nicht bewertet</v>
      </c>
      <c r="P149" s="23"/>
      <c r="Q149" s="23"/>
      <c r="R149" s="23"/>
    </row>
    <row r="150" ht="42.0" customHeight="1">
      <c r="A150" s="21" t="s">
        <v>1096</v>
      </c>
      <c r="B150" s="21" t="s">
        <v>540</v>
      </c>
      <c r="C150" s="21" t="s">
        <v>1097</v>
      </c>
      <c r="D150" s="18"/>
      <c r="E150" s="18"/>
      <c r="F150" s="18" t="s">
        <v>66</v>
      </c>
      <c r="G150" s="21" t="s">
        <v>1098</v>
      </c>
      <c r="H150" s="21" t="s">
        <v>140</v>
      </c>
      <c r="I150" s="21" t="s">
        <v>1099</v>
      </c>
      <c r="J150" s="21" t="s">
        <v>1100</v>
      </c>
      <c r="K150" s="18" t="str">
        <f>IF(OR(AND($D150="X",Anwendbarkeit!$C$6="Ja"),AND($E150="X",Anwendbarkeit!$C$7="Ja"),AND($F150="X",Anwendbarkeit!$C$8="Ja")),"relevant","nicht anwendbar")</f>
        <v>relevant</v>
      </c>
      <c r="L150" s="22"/>
      <c r="M150" s="22">
        <v>3.0</v>
      </c>
      <c r="N150" s="18" t="str">
        <f t="shared" si="1"/>
        <v/>
      </c>
      <c r="O150" s="19" t="str">
        <f t="shared" si="2"/>
        <v>noch nicht bewertet</v>
      </c>
      <c r="P150" s="23"/>
      <c r="Q150" s="23"/>
      <c r="R150" s="23"/>
    </row>
    <row r="151" ht="42.0" customHeight="1">
      <c r="A151" s="21" t="s">
        <v>1101</v>
      </c>
      <c r="B151" s="21" t="s">
        <v>540</v>
      </c>
      <c r="C151" s="21" t="s">
        <v>1102</v>
      </c>
      <c r="D151" s="18"/>
      <c r="E151" s="18"/>
      <c r="F151" s="18" t="s">
        <v>66</v>
      </c>
      <c r="G151" s="21" t="s">
        <v>1103</v>
      </c>
      <c r="H151" s="21" t="s">
        <v>74</v>
      </c>
      <c r="I151" s="21" t="s">
        <v>1104</v>
      </c>
      <c r="J151" s="21" t="s">
        <v>1105</v>
      </c>
      <c r="K151" s="18" t="str">
        <f>IF(OR(AND($D151="X",Anwendbarkeit!$C$6="Ja"),AND($E151="X",Anwendbarkeit!$C$7="Ja"),AND($F151="X",Anwendbarkeit!$C$8="Ja")),"relevant","nicht anwendbar")</f>
        <v>relevant</v>
      </c>
      <c r="L151" s="22"/>
      <c r="M151" s="22">
        <v>4.0</v>
      </c>
      <c r="N151" s="18" t="str">
        <f t="shared" si="1"/>
        <v/>
      </c>
      <c r="O151" s="19" t="str">
        <f t="shared" si="2"/>
        <v>noch nicht bewertet</v>
      </c>
      <c r="P151" s="23"/>
      <c r="Q151" s="23"/>
      <c r="R151" s="23"/>
    </row>
    <row r="152" ht="42.0" customHeight="1">
      <c r="A152" s="21" t="s">
        <v>1106</v>
      </c>
      <c r="B152" s="21" t="s">
        <v>540</v>
      </c>
      <c r="C152" s="21" t="s">
        <v>1107</v>
      </c>
      <c r="D152" s="18"/>
      <c r="E152" s="18"/>
      <c r="F152" s="18" t="s">
        <v>66</v>
      </c>
      <c r="G152" s="21" t="s">
        <v>1108</v>
      </c>
      <c r="H152" s="21" t="s">
        <v>74</v>
      </c>
      <c r="I152" s="21" t="s">
        <v>1109</v>
      </c>
      <c r="J152" s="21" t="s">
        <v>1110</v>
      </c>
      <c r="K152" s="18" t="str">
        <f>IF(OR(AND($D152="X",Anwendbarkeit!$C$6="Ja"),AND($E152="X",Anwendbarkeit!$C$7="Ja"),AND($F152="X",Anwendbarkeit!$C$8="Ja")),"relevant","nicht anwendbar")</f>
        <v>relevant</v>
      </c>
      <c r="L152" s="22"/>
      <c r="M152" s="22">
        <v>4.0</v>
      </c>
      <c r="N152" s="18" t="str">
        <f t="shared" si="1"/>
        <v/>
      </c>
      <c r="O152" s="19" t="str">
        <f t="shared" si="2"/>
        <v>noch nicht bewertet</v>
      </c>
      <c r="P152" s="23"/>
      <c r="Q152" s="23"/>
      <c r="R152" s="23"/>
    </row>
    <row r="153" ht="42.0" customHeight="1">
      <c r="A153" s="21" t="s">
        <v>1111</v>
      </c>
      <c r="B153" s="21" t="s">
        <v>540</v>
      </c>
      <c r="C153" s="21" t="s">
        <v>1112</v>
      </c>
      <c r="D153" s="18"/>
      <c r="E153" s="18"/>
      <c r="F153" s="18" t="s">
        <v>66</v>
      </c>
      <c r="G153" s="21" t="s">
        <v>1113</v>
      </c>
      <c r="H153" s="21" t="s">
        <v>74</v>
      </c>
      <c r="I153" s="21" t="s">
        <v>1114</v>
      </c>
      <c r="J153" s="21" t="s">
        <v>1115</v>
      </c>
      <c r="K153" s="18" t="str">
        <f>IF(OR(AND($D153="X",Anwendbarkeit!$C$6="Ja"),AND($E153="X",Anwendbarkeit!$C$7="Ja"),AND($F153="X",Anwendbarkeit!$C$8="Ja")),"relevant","nicht anwendbar")</f>
        <v>relevant</v>
      </c>
      <c r="L153" s="22"/>
      <c r="M153" s="22">
        <v>4.0</v>
      </c>
      <c r="N153" s="18" t="str">
        <f t="shared" si="1"/>
        <v/>
      </c>
      <c r="O153" s="19" t="str">
        <f t="shared" si="2"/>
        <v>noch nicht bewertet</v>
      </c>
      <c r="P153" s="23"/>
      <c r="Q153" s="23"/>
      <c r="R153" s="23"/>
    </row>
    <row r="154" ht="42.0" customHeight="1">
      <c r="A154" s="21" t="s">
        <v>1116</v>
      </c>
      <c r="B154" s="21" t="s">
        <v>540</v>
      </c>
      <c r="C154" s="21" t="s">
        <v>1117</v>
      </c>
      <c r="D154" s="18"/>
      <c r="E154" s="18"/>
      <c r="F154" s="18" t="s">
        <v>66</v>
      </c>
      <c r="G154" s="21" t="s">
        <v>1118</v>
      </c>
      <c r="H154" s="21" t="s">
        <v>140</v>
      </c>
      <c r="I154" s="21" t="s">
        <v>1119</v>
      </c>
      <c r="J154" s="21" t="s">
        <v>1120</v>
      </c>
      <c r="K154" s="18" t="str">
        <f>IF(OR(AND($D154="X",Anwendbarkeit!$C$6="Ja"),AND($E154="X",Anwendbarkeit!$C$7="Ja"),AND($F154="X",Anwendbarkeit!$C$8="Ja")),"relevant","nicht anwendbar")</f>
        <v>relevant</v>
      </c>
      <c r="L154" s="22"/>
      <c r="M154" s="22">
        <v>3.0</v>
      </c>
      <c r="N154" s="18" t="str">
        <f t="shared" si="1"/>
        <v/>
      </c>
      <c r="O154" s="19" t="str">
        <f t="shared" si="2"/>
        <v>noch nicht bewertet</v>
      </c>
      <c r="P154" s="23"/>
      <c r="Q154" s="23"/>
      <c r="R154" s="23"/>
    </row>
    <row r="155" ht="42.0" customHeight="1">
      <c r="A155" s="21" t="s">
        <v>1121</v>
      </c>
      <c r="B155" s="21" t="s">
        <v>540</v>
      </c>
      <c r="C155" s="21" t="s">
        <v>1122</v>
      </c>
      <c r="D155" s="18"/>
      <c r="E155" s="18"/>
      <c r="F155" s="18" t="s">
        <v>66</v>
      </c>
      <c r="G155" s="21" t="s">
        <v>1123</v>
      </c>
      <c r="H155" s="21" t="s">
        <v>140</v>
      </c>
      <c r="I155" s="21" t="s">
        <v>1124</v>
      </c>
      <c r="J155" s="21" t="s">
        <v>1125</v>
      </c>
      <c r="K155" s="18" t="str">
        <f>IF(OR(AND($D155="X",Anwendbarkeit!$C$6="Ja"),AND($E155="X",Anwendbarkeit!$C$7="Ja"),AND($F155="X",Anwendbarkeit!$C$8="Ja")),"relevant","nicht anwendbar")</f>
        <v>relevant</v>
      </c>
      <c r="L155" s="22"/>
      <c r="M155" s="22">
        <v>3.0</v>
      </c>
      <c r="N155" s="18" t="str">
        <f t="shared" si="1"/>
        <v/>
      </c>
      <c r="O155" s="19" t="str">
        <f t="shared" si="2"/>
        <v>noch nicht bewertet</v>
      </c>
      <c r="P155" s="23"/>
      <c r="Q155" s="23"/>
      <c r="R155" s="23"/>
    </row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5:$R$155"/>
  <conditionalFormatting sqref="O7:O155">
    <cfRule type="cellIs" dxfId="0" priority="1" operator="equal">
      <formula>"1 · sofort"</formula>
    </cfRule>
  </conditionalFormatting>
  <conditionalFormatting sqref="O7:O155">
    <cfRule type="cellIs" dxfId="1" priority="2" operator="equal">
      <formula>"2 · hoch"</formula>
    </cfRule>
  </conditionalFormatting>
  <conditionalFormatting sqref="O7:O155">
    <cfRule type="cellIs" dxfId="1" priority="3" operator="equal">
      <formula>"3 · mittel"</formula>
    </cfRule>
  </conditionalFormatting>
  <conditionalFormatting sqref="O7:O155">
    <cfRule type="cellIs" dxfId="2" priority="4" operator="equal">
      <formula>"erfüllt"</formula>
    </cfRule>
  </conditionalFormatting>
  <conditionalFormatting sqref="O7:O155">
    <cfRule type="cellIs" dxfId="3" priority="5" operator="equal">
      <formula>"nicht anwendbar"</formula>
    </cfRule>
  </conditionalFormatting>
  <conditionalFormatting sqref="O7:O155">
    <cfRule type="cellIs" dxfId="3" priority="6" operator="equal">
      <formula>"noch nicht bewertet"</formula>
    </cfRule>
  </conditionalFormatting>
  <dataValidations>
    <dataValidation type="decimal" allowBlank="1" showInputMessage="1" showErrorMessage="1" prompt="Ungültige Stufe - Nur ganze Zahlen von 0 bis 4." sqref="L7:M155">
      <formula1>0.0</formula1>
      <formula2>4.0</formula2>
    </dataValidation>
  </dataValidations>
  <printOptions/>
  <pageMargins bottom="1.0" footer="0.0" header="0.0" left="0.75" right="0.75" top="1.0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42.0"/>
    <col customWidth="1" min="3" max="3" width="13.0"/>
    <col customWidth="1" min="4" max="6" width="21.0"/>
    <col customWidth="1" min="7" max="26" width="8.71"/>
  </cols>
  <sheetData>
    <row r="2">
      <c r="B2" s="1" t="s">
        <v>105</v>
      </c>
    </row>
    <row r="3">
      <c r="B3" s="3" t="s">
        <v>106</v>
      </c>
    </row>
    <row r="5">
      <c r="B5" s="6" t="s">
        <v>107</v>
      </c>
    </row>
    <row r="6">
      <c r="B6" s="5" t="s">
        <v>54</v>
      </c>
      <c r="C6" s="5" t="s">
        <v>108</v>
      </c>
      <c r="D6" s="24" t="s">
        <v>13</v>
      </c>
      <c r="E6" s="25"/>
      <c r="F6" s="26"/>
    </row>
    <row r="7" ht="25.5" customHeight="1">
      <c r="B7" s="10" t="s">
        <v>114</v>
      </c>
      <c r="C7" s="8">
        <f>COUNTIF(Selbstbeurteilung!$O$7:$O$155,$B7)</f>
        <v>0</v>
      </c>
      <c r="D7" s="27" t="s">
        <v>123</v>
      </c>
      <c r="E7" s="25"/>
      <c r="F7" s="26"/>
    </row>
    <row r="8" ht="25.5" customHeight="1">
      <c r="B8" s="10" t="s">
        <v>126</v>
      </c>
      <c r="C8" s="8">
        <f>COUNTIF(Selbstbeurteilung!$O$7:$O$155,$B8)</f>
        <v>0</v>
      </c>
      <c r="D8" s="27" t="s">
        <v>130</v>
      </c>
      <c r="E8" s="25"/>
      <c r="F8" s="26"/>
    </row>
    <row r="9" ht="25.5" customHeight="1">
      <c r="B9" s="10" t="s">
        <v>134</v>
      </c>
      <c r="C9" s="8">
        <f>COUNTIF(Selbstbeurteilung!$O$7:$O$155,$B9)</f>
        <v>0</v>
      </c>
      <c r="D9" s="27" t="s">
        <v>144</v>
      </c>
      <c r="E9" s="25"/>
      <c r="F9" s="26"/>
    </row>
    <row r="10" ht="25.5" customHeight="1">
      <c r="B10" s="10" t="s">
        <v>151</v>
      </c>
      <c r="C10" s="8">
        <f>COUNTIF(Selbstbeurteilung!$O$7:$O$155,$B10)</f>
        <v>0</v>
      </c>
      <c r="D10" s="27" t="s">
        <v>163</v>
      </c>
      <c r="E10" s="25"/>
      <c r="F10" s="26"/>
    </row>
    <row r="11" ht="25.5" customHeight="1">
      <c r="B11" s="10" t="s">
        <v>173</v>
      </c>
      <c r="C11" s="8">
        <f>COUNTIF(Selbstbeurteilung!$O$7:$O$155,$B11)</f>
        <v>0</v>
      </c>
      <c r="D11" s="27" t="s">
        <v>192</v>
      </c>
      <c r="E11" s="25"/>
      <c r="F11" s="26"/>
    </row>
    <row r="12" ht="25.5" customHeight="1">
      <c r="B12" s="10" t="s">
        <v>200</v>
      </c>
      <c r="C12" s="8">
        <f>COUNTIF(Selbstbeurteilung!$O$7:$O$155,$B12)</f>
        <v>149</v>
      </c>
      <c r="D12" s="27" t="s">
        <v>223</v>
      </c>
      <c r="E12" s="25"/>
      <c r="F12" s="26"/>
    </row>
    <row r="15">
      <c r="B15" s="6" t="s">
        <v>237</v>
      </c>
    </row>
    <row r="16">
      <c r="B16" s="29" t="s">
        <v>242</v>
      </c>
      <c r="C16" s="8">
        <f>COUNTA(Selbstbeurteilung!$A$7:$A$155)</f>
        <v>149</v>
      </c>
    </row>
    <row r="17">
      <c r="B17" s="29" t="s">
        <v>267</v>
      </c>
      <c r="C17" s="8">
        <f>COUNTIF(Selbstbeurteilung!$K$7:$K$155,"relevant")</f>
        <v>149</v>
      </c>
    </row>
    <row r="18">
      <c r="B18" s="29" t="s">
        <v>287</v>
      </c>
      <c r="C18" s="8">
        <f>COUNTIFS(Selbstbeurteilung!$K$7:$K$155,"relevant",Selbstbeurteilung!$H$7:$H$155,"Hard-Trigger")</f>
        <v>127</v>
      </c>
    </row>
    <row r="19">
      <c r="B19" s="29" t="s">
        <v>310</v>
      </c>
      <c r="C19" s="8">
        <f>COUNTIFS(Selbstbeurteilung!$K$7:$K$155,"relevant",Selbstbeurteilung!$L$7:$L$155,"&lt;&gt;")</f>
        <v>0</v>
      </c>
    </row>
    <row r="20">
      <c r="B20" s="29" t="s">
        <v>330</v>
      </c>
      <c r="C20" s="8">
        <f>COUNTIF(Selbstbeurteilung!$O$7:$O$155,"noch nicht bewertet")</f>
        <v>149</v>
      </c>
    </row>
    <row r="21" ht="15.75" customHeight="1"/>
    <row r="22" ht="15.75" customHeight="1"/>
    <row r="23" ht="15.75" customHeight="1">
      <c r="B23" s="6" t="s">
        <v>349</v>
      </c>
    </row>
    <row r="24" ht="15.75" customHeight="1">
      <c r="B24" s="5" t="s">
        <v>28</v>
      </c>
      <c r="C24" s="5" t="s">
        <v>353</v>
      </c>
      <c r="D24" s="5" t="s">
        <v>355</v>
      </c>
      <c r="E24" s="5" t="s">
        <v>357</v>
      </c>
      <c r="F24" s="5" t="s">
        <v>173</v>
      </c>
    </row>
    <row r="25" ht="15.75" customHeight="1">
      <c r="B25" s="10" t="s">
        <v>95</v>
      </c>
      <c r="C25" s="30">
        <f>COUNTIFS(Selbstbeurteilung!$B$7:$B$155,$B25,Selbstbeurteilung!$K$7:$K$155,"relevant")</f>
        <v>10</v>
      </c>
      <c r="D25" s="30">
        <f>COUNTIFS(Selbstbeurteilung!$B$7:$B$155,$B25,Selbstbeurteilung!$O$7:$O$155,"1 · sofort")</f>
        <v>0</v>
      </c>
      <c r="E25" s="30">
        <f>COUNTIFS(Selbstbeurteilung!$B$7:$B$155,$B25,Selbstbeurteilung!$O$7:$O$155,"2 · hoch")</f>
        <v>0</v>
      </c>
      <c r="F25" s="30">
        <f>COUNTIFS(Selbstbeurteilung!$B$7:$B$155,$B25,Selbstbeurteilung!$O$7:$O$155,"erfüllt")</f>
        <v>0</v>
      </c>
    </row>
    <row r="26" ht="15.75" customHeight="1">
      <c r="B26" s="10" t="s">
        <v>373</v>
      </c>
      <c r="C26" s="30">
        <f>COUNTIFS(Selbstbeurteilung!$B$7:$B$155,$B26,Selbstbeurteilung!$K$7:$K$155,"relevant")</f>
        <v>8</v>
      </c>
      <c r="D26" s="30">
        <f>COUNTIFS(Selbstbeurteilung!$B$7:$B$155,$B26,Selbstbeurteilung!$O$7:$O$155,"1 · sofort")</f>
        <v>0</v>
      </c>
      <c r="E26" s="30">
        <f>COUNTIFS(Selbstbeurteilung!$B$7:$B$155,$B26,Selbstbeurteilung!$O$7:$O$155,"2 · hoch")</f>
        <v>0</v>
      </c>
      <c r="F26" s="30">
        <f>COUNTIFS(Selbstbeurteilung!$B$7:$B$155,$B26,Selbstbeurteilung!$O$7:$O$155,"erfüllt")</f>
        <v>0</v>
      </c>
    </row>
    <row r="27" ht="15.75" customHeight="1">
      <c r="B27" s="10" t="s">
        <v>64</v>
      </c>
      <c r="C27" s="30">
        <f>COUNTIFS(Selbstbeurteilung!$B$7:$B$155,$B27,Selbstbeurteilung!$K$7:$K$155,"relevant")</f>
        <v>11</v>
      </c>
      <c r="D27" s="30">
        <f>COUNTIFS(Selbstbeurteilung!$B$7:$B$155,$B27,Selbstbeurteilung!$O$7:$O$155,"1 · sofort")</f>
        <v>0</v>
      </c>
      <c r="E27" s="30">
        <f>COUNTIFS(Selbstbeurteilung!$B$7:$B$155,$B27,Selbstbeurteilung!$O$7:$O$155,"2 · hoch")</f>
        <v>0</v>
      </c>
      <c r="F27" s="30">
        <f>COUNTIFS(Selbstbeurteilung!$B$7:$B$155,$B27,Selbstbeurteilung!$O$7:$O$155,"erfüllt")</f>
        <v>0</v>
      </c>
    </row>
    <row r="28" ht="15.75" customHeight="1">
      <c r="B28" s="10" t="s">
        <v>446</v>
      </c>
      <c r="C28" s="30">
        <f>COUNTIFS(Selbstbeurteilung!$B$7:$B$155,$B28,Selbstbeurteilung!$K$7:$K$155,"relevant")</f>
        <v>13</v>
      </c>
      <c r="D28" s="30">
        <f>COUNTIFS(Selbstbeurteilung!$B$7:$B$155,$B28,Selbstbeurteilung!$O$7:$O$155,"1 · sofort")</f>
        <v>0</v>
      </c>
      <c r="E28" s="30">
        <f>COUNTIFS(Selbstbeurteilung!$B$7:$B$155,$B28,Selbstbeurteilung!$O$7:$O$155,"2 · hoch")</f>
        <v>0</v>
      </c>
      <c r="F28" s="30">
        <f>COUNTIFS(Selbstbeurteilung!$B$7:$B$155,$B28,Selbstbeurteilung!$O$7:$O$155,"erfüllt")</f>
        <v>0</v>
      </c>
    </row>
    <row r="29" ht="15.75" customHeight="1">
      <c r="B29" s="10" t="s">
        <v>452</v>
      </c>
      <c r="C29" s="30">
        <f>COUNTIFS(Selbstbeurteilung!$B$7:$B$155,$B29,Selbstbeurteilung!$K$7:$K$155,"relevant")</f>
        <v>12</v>
      </c>
      <c r="D29" s="30">
        <f>COUNTIFS(Selbstbeurteilung!$B$7:$B$155,$B29,Selbstbeurteilung!$O$7:$O$155,"1 · sofort")</f>
        <v>0</v>
      </c>
      <c r="E29" s="30">
        <f>COUNTIFS(Selbstbeurteilung!$B$7:$B$155,$B29,Selbstbeurteilung!$O$7:$O$155,"2 · hoch")</f>
        <v>0</v>
      </c>
      <c r="F29" s="30">
        <f>COUNTIFS(Selbstbeurteilung!$B$7:$B$155,$B29,Selbstbeurteilung!$O$7:$O$155,"erfüllt")</f>
        <v>0</v>
      </c>
    </row>
    <row r="30" ht="15.75" customHeight="1">
      <c r="B30" s="10" t="s">
        <v>463</v>
      </c>
      <c r="C30" s="30">
        <f>COUNTIFS(Selbstbeurteilung!$B$7:$B$155,$B30,Selbstbeurteilung!$K$7:$K$155,"relevant")</f>
        <v>10</v>
      </c>
      <c r="D30" s="30">
        <f>COUNTIFS(Selbstbeurteilung!$B$7:$B$155,$B30,Selbstbeurteilung!$O$7:$O$155,"1 · sofort")</f>
        <v>0</v>
      </c>
      <c r="E30" s="30">
        <f>COUNTIFS(Selbstbeurteilung!$B$7:$B$155,$B30,Selbstbeurteilung!$O$7:$O$155,"2 · hoch")</f>
        <v>0</v>
      </c>
      <c r="F30" s="30">
        <f>COUNTIFS(Selbstbeurteilung!$B$7:$B$155,$B30,Selbstbeurteilung!$O$7:$O$155,"erfüllt")</f>
        <v>0</v>
      </c>
    </row>
    <row r="31" ht="15.75" customHeight="1">
      <c r="B31" s="10" t="s">
        <v>469</v>
      </c>
      <c r="C31" s="30">
        <f>COUNTIFS(Selbstbeurteilung!$B$7:$B$155,$B31,Selbstbeurteilung!$K$7:$K$155,"relevant")</f>
        <v>10</v>
      </c>
      <c r="D31" s="30">
        <f>COUNTIFS(Selbstbeurteilung!$B$7:$B$155,$B31,Selbstbeurteilung!$O$7:$O$155,"1 · sofort")</f>
        <v>0</v>
      </c>
      <c r="E31" s="30">
        <f>COUNTIFS(Selbstbeurteilung!$B$7:$B$155,$B31,Selbstbeurteilung!$O$7:$O$155,"2 · hoch")</f>
        <v>0</v>
      </c>
      <c r="F31" s="30">
        <f>COUNTIFS(Selbstbeurteilung!$B$7:$B$155,$B31,Selbstbeurteilung!$O$7:$O$155,"erfüllt")</f>
        <v>0</v>
      </c>
    </row>
    <row r="32" ht="15.75" customHeight="1">
      <c r="B32" s="10" t="s">
        <v>477</v>
      </c>
      <c r="C32" s="30">
        <f>COUNTIFS(Selbstbeurteilung!$B$7:$B$155,$B32,Selbstbeurteilung!$K$7:$K$155,"relevant")</f>
        <v>12</v>
      </c>
      <c r="D32" s="30">
        <f>COUNTIFS(Selbstbeurteilung!$B$7:$B$155,$B32,Selbstbeurteilung!$O$7:$O$155,"1 · sofort")</f>
        <v>0</v>
      </c>
      <c r="E32" s="30">
        <f>COUNTIFS(Selbstbeurteilung!$B$7:$B$155,$B32,Selbstbeurteilung!$O$7:$O$155,"2 · hoch")</f>
        <v>0</v>
      </c>
      <c r="F32" s="30">
        <f>COUNTIFS(Selbstbeurteilung!$B$7:$B$155,$B32,Selbstbeurteilung!$O$7:$O$155,"erfüllt")</f>
        <v>0</v>
      </c>
    </row>
    <row r="33" ht="15.75" customHeight="1">
      <c r="B33" s="10" t="s">
        <v>491</v>
      </c>
      <c r="C33" s="30">
        <f>COUNTIFS(Selbstbeurteilung!$B$7:$B$155,$B33,Selbstbeurteilung!$K$7:$K$155,"relevant")</f>
        <v>9</v>
      </c>
      <c r="D33" s="30">
        <f>COUNTIFS(Selbstbeurteilung!$B$7:$B$155,$B33,Selbstbeurteilung!$O$7:$O$155,"1 · sofort")</f>
        <v>0</v>
      </c>
      <c r="E33" s="30">
        <f>COUNTIFS(Selbstbeurteilung!$B$7:$B$155,$B33,Selbstbeurteilung!$O$7:$O$155,"2 · hoch")</f>
        <v>0</v>
      </c>
      <c r="F33" s="30">
        <f>COUNTIFS(Selbstbeurteilung!$B$7:$B$155,$B33,Selbstbeurteilung!$O$7:$O$155,"erfüllt")</f>
        <v>0</v>
      </c>
    </row>
    <row r="34" ht="15.75" customHeight="1">
      <c r="B34" s="10" t="s">
        <v>497</v>
      </c>
      <c r="C34" s="30">
        <f>COUNTIFS(Selbstbeurteilung!$B$7:$B$155,$B34,Selbstbeurteilung!$K$7:$K$155,"relevant")</f>
        <v>4</v>
      </c>
      <c r="D34" s="30">
        <f>COUNTIFS(Selbstbeurteilung!$B$7:$B$155,$B34,Selbstbeurteilung!$O$7:$O$155,"1 · sofort")</f>
        <v>0</v>
      </c>
      <c r="E34" s="30">
        <f>COUNTIFS(Selbstbeurteilung!$B$7:$B$155,$B34,Selbstbeurteilung!$O$7:$O$155,"2 · hoch")</f>
        <v>0</v>
      </c>
      <c r="F34" s="30">
        <f>COUNTIFS(Selbstbeurteilung!$B$7:$B$155,$B34,Selbstbeurteilung!$O$7:$O$155,"erfüllt")</f>
        <v>0</v>
      </c>
    </row>
    <row r="35" ht="15.75" customHeight="1">
      <c r="B35" s="10" t="s">
        <v>505</v>
      </c>
      <c r="C35" s="30">
        <f>COUNTIFS(Selbstbeurteilung!$B$7:$B$155,$B35,Selbstbeurteilung!$K$7:$K$155,"relevant")</f>
        <v>7</v>
      </c>
      <c r="D35" s="30">
        <f>COUNTIFS(Selbstbeurteilung!$B$7:$B$155,$B35,Selbstbeurteilung!$O$7:$O$155,"1 · sofort")</f>
        <v>0</v>
      </c>
      <c r="E35" s="30">
        <f>COUNTIFS(Selbstbeurteilung!$B$7:$B$155,$B35,Selbstbeurteilung!$O$7:$O$155,"2 · hoch")</f>
        <v>0</v>
      </c>
      <c r="F35" s="30">
        <f>COUNTIFS(Selbstbeurteilung!$B$7:$B$155,$B35,Selbstbeurteilung!$O$7:$O$155,"erfüllt")</f>
        <v>0</v>
      </c>
    </row>
    <row r="36" ht="15.75" customHeight="1">
      <c r="B36" s="10" t="s">
        <v>514</v>
      </c>
      <c r="C36" s="30">
        <f>COUNTIFS(Selbstbeurteilung!$B$7:$B$155,$B36,Selbstbeurteilung!$K$7:$K$155,"relevant")</f>
        <v>7</v>
      </c>
      <c r="D36" s="30">
        <f>COUNTIFS(Selbstbeurteilung!$B$7:$B$155,$B36,Selbstbeurteilung!$O$7:$O$155,"1 · sofort")</f>
        <v>0</v>
      </c>
      <c r="E36" s="30">
        <f>COUNTIFS(Selbstbeurteilung!$B$7:$B$155,$B36,Selbstbeurteilung!$O$7:$O$155,"2 · hoch")</f>
        <v>0</v>
      </c>
      <c r="F36" s="30">
        <f>COUNTIFS(Selbstbeurteilung!$B$7:$B$155,$B36,Selbstbeurteilung!$O$7:$O$155,"erfüllt")</f>
        <v>0</v>
      </c>
    </row>
    <row r="37" ht="15.75" customHeight="1">
      <c r="B37" s="10" t="s">
        <v>517</v>
      </c>
      <c r="C37" s="30">
        <f>COUNTIFS(Selbstbeurteilung!$B$7:$B$155,$B37,Selbstbeurteilung!$K$7:$K$155,"relevant")</f>
        <v>5</v>
      </c>
      <c r="D37" s="30">
        <f>COUNTIFS(Selbstbeurteilung!$B$7:$B$155,$B37,Selbstbeurteilung!$O$7:$O$155,"1 · sofort")</f>
        <v>0</v>
      </c>
      <c r="E37" s="30">
        <f>COUNTIFS(Selbstbeurteilung!$B$7:$B$155,$B37,Selbstbeurteilung!$O$7:$O$155,"2 · hoch")</f>
        <v>0</v>
      </c>
      <c r="F37" s="30">
        <f>COUNTIFS(Selbstbeurteilung!$B$7:$B$155,$B37,Selbstbeurteilung!$O$7:$O$155,"erfüllt")</f>
        <v>0</v>
      </c>
    </row>
    <row r="38" ht="15.75" customHeight="1">
      <c r="B38" s="10" t="s">
        <v>528</v>
      </c>
      <c r="C38" s="30">
        <f>COUNTIFS(Selbstbeurteilung!$B$7:$B$155,$B38,Selbstbeurteilung!$K$7:$K$155,"relevant")</f>
        <v>5</v>
      </c>
      <c r="D38" s="30">
        <f>COUNTIFS(Selbstbeurteilung!$B$7:$B$155,$B38,Selbstbeurteilung!$O$7:$O$155,"1 · sofort")</f>
        <v>0</v>
      </c>
      <c r="E38" s="30">
        <f>COUNTIFS(Selbstbeurteilung!$B$7:$B$155,$B38,Selbstbeurteilung!$O$7:$O$155,"2 · hoch")</f>
        <v>0</v>
      </c>
      <c r="F38" s="30">
        <f>COUNTIFS(Selbstbeurteilung!$B$7:$B$155,$B38,Selbstbeurteilung!$O$7:$O$155,"erfüllt")</f>
        <v>0</v>
      </c>
    </row>
    <row r="39" ht="15.75" customHeight="1">
      <c r="B39" s="10" t="s">
        <v>534</v>
      </c>
      <c r="C39" s="30">
        <f>COUNTIFS(Selbstbeurteilung!$B$7:$B$155,$B39,Selbstbeurteilung!$K$7:$K$155,"relevant")</f>
        <v>14</v>
      </c>
      <c r="D39" s="30">
        <f>COUNTIFS(Selbstbeurteilung!$B$7:$B$155,$B39,Selbstbeurteilung!$O$7:$O$155,"1 · sofort")</f>
        <v>0</v>
      </c>
      <c r="E39" s="30">
        <f>COUNTIFS(Selbstbeurteilung!$B$7:$B$155,$B39,Selbstbeurteilung!$O$7:$O$155,"2 · hoch")</f>
        <v>0</v>
      </c>
      <c r="F39" s="30">
        <f>COUNTIFS(Selbstbeurteilung!$B$7:$B$155,$B39,Selbstbeurteilung!$O$7:$O$155,"erfüllt")</f>
        <v>0</v>
      </c>
    </row>
    <row r="40" ht="15.75" customHeight="1">
      <c r="B40" s="10" t="s">
        <v>540</v>
      </c>
      <c r="C40" s="30">
        <f>COUNTIFS(Selbstbeurteilung!$B$7:$B$155,$B40,Selbstbeurteilung!$K$7:$K$155,"relevant")</f>
        <v>12</v>
      </c>
      <c r="D40" s="30">
        <f>COUNTIFS(Selbstbeurteilung!$B$7:$B$155,$B40,Selbstbeurteilung!$O$7:$O$155,"1 · sofort")</f>
        <v>0</v>
      </c>
      <c r="E40" s="30">
        <f>COUNTIFS(Selbstbeurteilung!$B$7:$B$155,$B40,Selbstbeurteilung!$O$7:$O$155,"2 · hoch")</f>
        <v>0</v>
      </c>
      <c r="F40" s="30">
        <f>COUNTIFS(Selbstbeurteilung!$B$7:$B$155,$B40,Selbstbeurteilung!$O$7:$O$155,"erfüllt")</f>
        <v>0</v>
      </c>
    </row>
    <row r="41" ht="15.75" customHeight="1"/>
    <row r="42" ht="15.75" customHeight="1">
      <c r="B42" s="28" t="s">
        <v>551</v>
      </c>
    </row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D6:F6"/>
    <mergeCell ref="D7:F7"/>
    <mergeCell ref="D8:F8"/>
    <mergeCell ref="D9:F9"/>
    <mergeCell ref="D10:F10"/>
    <mergeCell ref="D11:F11"/>
    <mergeCell ref="D12:F12"/>
  </mergeCells>
  <printOptions/>
  <pageMargins bottom="1.0" footer="0.0" header="0.0" left="0.75" right="0.75" top="1.0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xSplit="1.0" ySplit="6.0" topLeftCell="B7" activePane="bottomRight" state="frozen"/>
      <selection activeCell="B1" sqref="B1" pane="topRight"/>
      <selection activeCell="A7" sqref="A7" pane="bottomLeft"/>
      <selection activeCell="B7" sqref="B7" pane="bottomRight"/>
    </sheetView>
  </sheetViews>
  <sheetFormatPr customHeight="1" defaultColWidth="14.43" defaultRowHeight="15.0"/>
  <cols>
    <col customWidth="1" min="1" max="1" width="2.0"/>
    <col customWidth="1" min="2" max="2" width="9.0"/>
    <col customWidth="1" min="3" max="3" width="52.0"/>
    <col customWidth="1" min="4" max="4" width="34.0"/>
    <col customWidth="1" min="5" max="5" width="58.0"/>
    <col customWidth="1" min="6" max="26" width="8.71"/>
  </cols>
  <sheetData>
    <row r="2">
      <c r="B2" s="1" t="s">
        <v>127</v>
      </c>
    </row>
    <row r="3">
      <c r="B3" s="3" t="s">
        <v>128</v>
      </c>
    </row>
    <row r="4">
      <c r="B4" s="28" t="s">
        <v>129</v>
      </c>
    </row>
    <row r="6">
      <c r="B6" s="5" t="s">
        <v>131</v>
      </c>
      <c r="C6" s="5" t="s">
        <v>132</v>
      </c>
      <c r="D6" s="5" t="s">
        <v>133</v>
      </c>
      <c r="E6" s="5" t="s">
        <v>135</v>
      </c>
    </row>
    <row r="7" ht="25.5" customHeight="1">
      <c r="B7" s="18" t="s">
        <v>138</v>
      </c>
      <c r="C7" s="21" t="s">
        <v>143</v>
      </c>
      <c r="D7" s="21" t="s">
        <v>145</v>
      </c>
      <c r="E7" s="21" t="s">
        <v>146</v>
      </c>
    </row>
    <row r="8" ht="25.5" customHeight="1">
      <c r="B8" s="18" t="s">
        <v>148</v>
      </c>
      <c r="C8" s="21" t="s">
        <v>149</v>
      </c>
      <c r="D8" s="21" t="s">
        <v>150</v>
      </c>
      <c r="E8" s="21" t="s">
        <v>152</v>
      </c>
    </row>
    <row r="9" ht="25.5" customHeight="1">
      <c r="B9" s="18" t="s">
        <v>154</v>
      </c>
      <c r="C9" s="21" t="s">
        <v>155</v>
      </c>
      <c r="D9" s="21" t="s">
        <v>156</v>
      </c>
      <c r="E9" s="21" t="s">
        <v>158</v>
      </c>
    </row>
    <row r="10" ht="25.5" customHeight="1">
      <c r="B10" s="18" t="s">
        <v>160</v>
      </c>
      <c r="C10" s="21" t="s">
        <v>161</v>
      </c>
      <c r="D10" s="21" t="s">
        <v>164</v>
      </c>
      <c r="E10" s="21" t="s">
        <v>166</v>
      </c>
    </row>
    <row r="11" ht="25.5" customHeight="1">
      <c r="B11" s="18" t="s">
        <v>167</v>
      </c>
      <c r="C11" s="21" t="s">
        <v>168</v>
      </c>
      <c r="D11" s="21" t="s">
        <v>170</v>
      </c>
      <c r="E11" s="21" t="s">
        <v>171</v>
      </c>
    </row>
    <row r="12" ht="25.5" customHeight="1">
      <c r="B12" s="18" t="s">
        <v>174</v>
      </c>
      <c r="C12" s="21" t="s">
        <v>176</v>
      </c>
      <c r="D12" s="21" t="s">
        <v>178</v>
      </c>
      <c r="E12" s="21" t="s">
        <v>179</v>
      </c>
    </row>
    <row r="13" ht="25.5" customHeight="1">
      <c r="B13" s="18" t="s">
        <v>182</v>
      </c>
      <c r="C13" s="21" t="s">
        <v>184</v>
      </c>
      <c r="D13" s="21" t="s">
        <v>186</v>
      </c>
      <c r="E13" s="21" t="s">
        <v>189</v>
      </c>
    </row>
    <row r="14" ht="25.5" customHeight="1">
      <c r="B14" s="18" t="s">
        <v>191</v>
      </c>
      <c r="C14" s="21" t="s">
        <v>193</v>
      </c>
      <c r="D14" s="21" t="s">
        <v>196</v>
      </c>
      <c r="E14" s="21" t="s">
        <v>198</v>
      </c>
    </row>
    <row r="15" ht="25.5" customHeight="1">
      <c r="B15" s="18" t="s">
        <v>202</v>
      </c>
      <c r="C15" s="21" t="s">
        <v>205</v>
      </c>
      <c r="D15" s="21" t="s">
        <v>207</v>
      </c>
      <c r="E15" s="21" t="s">
        <v>210</v>
      </c>
    </row>
    <row r="16" ht="25.5" customHeight="1">
      <c r="B16" s="18" t="s">
        <v>212</v>
      </c>
      <c r="C16" s="21" t="s">
        <v>214</v>
      </c>
      <c r="D16" s="21" t="s">
        <v>216</v>
      </c>
      <c r="E16" s="21" t="s">
        <v>218</v>
      </c>
    </row>
    <row r="17" ht="25.5" customHeight="1">
      <c r="B17" s="18" t="s">
        <v>221</v>
      </c>
      <c r="C17" s="21" t="s">
        <v>224</v>
      </c>
      <c r="D17" s="21" t="s">
        <v>226</v>
      </c>
      <c r="E17" s="21" t="s">
        <v>227</v>
      </c>
    </row>
    <row r="18" ht="25.5" customHeight="1">
      <c r="B18" s="18" t="s">
        <v>229</v>
      </c>
      <c r="C18" s="21" t="s">
        <v>231</v>
      </c>
      <c r="D18" s="21" t="s">
        <v>233</v>
      </c>
      <c r="E18" s="21" t="s">
        <v>235</v>
      </c>
    </row>
    <row r="19" ht="25.5" customHeight="1">
      <c r="B19" s="18" t="s">
        <v>240</v>
      </c>
      <c r="C19" s="21" t="s">
        <v>241</v>
      </c>
      <c r="D19" s="21" t="s">
        <v>243</v>
      </c>
      <c r="E19" s="21" t="s">
        <v>244</v>
      </c>
    </row>
    <row r="20" ht="25.5" customHeight="1">
      <c r="B20" s="18" t="s">
        <v>246</v>
      </c>
      <c r="C20" s="21" t="s">
        <v>247</v>
      </c>
      <c r="D20" s="21" t="s">
        <v>248</v>
      </c>
      <c r="E20" s="21" t="s">
        <v>251</v>
      </c>
    </row>
    <row r="21" ht="25.5" customHeight="1">
      <c r="B21" s="18" t="s">
        <v>254</v>
      </c>
      <c r="C21" s="21" t="s">
        <v>257</v>
      </c>
      <c r="D21" s="21" t="s">
        <v>258</v>
      </c>
      <c r="E21" s="21" t="s">
        <v>260</v>
      </c>
    </row>
    <row r="22" ht="25.5" customHeight="1">
      <c r="B22" s="18" t="s">
        <v>263</v>
      </c>
      <c r="C22" s="21" t="s">
        <v>264</v>
      </c>
      <c r="D22" s="21" t="s">
        <v>266</v>
      </c>
      <c r="E22" s="21" t="s">
        <v>269</v>
      </c>
    </row>
    <row r="23" ht="25.5" customHeight="1">
      <c r="B23" s="18" t="s">
        <v>270</v>
      </c>
      <c r="C23" s="21" t="s">
        <v>271</v>
      </c>
      <c r="D23" s="21" t="s">
        <v>273</v>
      </c>
      <c r="E23" s="21" t="s">
        <v>274</v>
      </c>
    </row>
    <row r="24" ht="25.5" customHeight="1">
      <c r="B24" s="18" t="s">
        <v>276</v>
      </c>
      <c r="C24" s="21" t="s">
        <v>278</v>
      </c>
      <c r="D24" s="21" t="s">
        <v>279</v>
      </c>
      <c r="E24" s="21" t="s">
        <v>280</v>
      </c>
    </row>
    <row r="25" ht="25.5" customHeight="1">
      <c r="B25" s="18" t="s">
        <v>281</v>
      </c>
      <c r="C25" s="21" t="s">
        <v>283</v>
      </c>
      <c r="D25" s="21" t="s">
        <v>284</v>
      </c>
      <c r="E25" s="21" t="s">
        <v>286</v>
      </c>
    </row>
    <row r="26" ht="25.5" customHeight="1">
      <c r="B26" s="18" t="s">
        <v>288</v>
      </c>
      <c r="C26" s="21" t="s">
        <v>289</v>
      </c>
      <c r="D26" s="21" t="s">
        <v>290</v>
      </c>
      <c r="E26" s="21" t="s">
        <v>291</v>
      </c>
    </row>
    <row r="27" ht="25.5" customHeight="1">
      <c r="B27" s="18" t="s">
        <v>292</v>
      </c>
      <c r="C27" s="21" t="s">
        <v>293</v>
      </c>
      <c r="D27" s="21" t="s">
        <v>294</v>
      </c>
      <c r="E27" s="21" t="s">
        <v>295</v>
      </c>
    </row>
    <row r="28" ht="25.5" customHeight="1">
      <c r="B28" s="18" t="s">
        <v>296</v>
      </c>
      <c r="C28" s="21" t="s">
        <v>298</v>
      </c>
      <c r="D28" s="21" t="s">
        <v>299</v>
      </c>
      <c r="E28" s="21" t="s">
        <v>301</v>
      </c>
    </row>
    <row r="29" ht="25.5" customHeight="1">
      <c r="B29" s="18" t="s">
        <v>303</v>
      </c>
      <c r="C29" s="21" t="s">
        <v>305</v>
      </c>
      <c r="D29" s="21" t="s">
        <v>307</v>
      </c>
      <c r="E29" s="21" t="s">
        <v>308</v>
      </c>
    </row>
    <row r="30" ht="25.5" customHeight="1">
      <c r="B30" s="18" t="s">
        <v>309</v>
      </c>
      <c r="C30" s="21" t="s">
        <v>311</v>
      </c>
      <c r="D30" s="21" t="s">
        <v>312</v>
      </c>
      <c r="E30" s="21" t="s">
        <v>313</v>
      </c>
    </row>
    <row r="31" ht="25.5" customHeight="1">
      <c r="B31" s="18" t="s">
        <v>314</v>
      </c>
      <c r="C31" s="21" t="s">
        <v>315</v>
      </c>
      <c r="D31" s="21" t="s">
        <v>316</v>
      </c>
      <c r="E31" s="21" t="s">
        <v>317</v>
      </c>
    </row>
    <row r="32" ht="25.5" customHeight="1">
      <c r="B32" s="18" t="s">
        <v>318</v>
      </c>
      <c r="C32" s="21" t="s">
        <v>319</v>
      </c>
      <c r="D32" s="21" t="s">
        <v>320</v>
      </c>
      <c r="E32" s="21" t="s">
        <v>321</v>
      </c>
    </row>
    <row r="33" ht="25.5" customHeight="1">
      <c r="B33" s="18" t="s">
        <v>322</v>
      </c>
      <c r="C33" s="21" t="s">
        <v>323</v>
      </c>
      <c r="D33" s="21" t="s">
        <v>324</v>
      </c>
      <c r="E33" s="21" t="s">
        <v>325</v>
      </c>
    </row>
    <row r="34" ht="25.5" customHeight="1">
      <c r="B34" s="18" t="s">
        <v>326</v>
      </c>
      <c r="C34" s="21" t="s">
        <v>327</v>
      </c>
      <c r="D34" s="21" t="s">
        <v>328</v>
      </c>
      <c r="E34" s="21" t="s">
        <v>329</v>
      </c>
    </row>
    <row r="35" ht="25.5" customHeight="1">
      <c r="B35" s="18" t="s">
        <v>331</v>
      </c>
      <c r="C35" s="21" t="s">
        <v>332</v>
      </c>
      <c r="D35" s="21" t="s">
        <v>333</v>
      </c>
      <c r="E35" s="21" t="s">
        <v>334</v>
      </c>
    </row>
    <row r="36" ht="25.5" customHeight="1">
      <c r="B36" s="18" t="s">
        <v>335</v>
      </c>
      <c r="C36" s="21" t="s">
        <v>336</v>
      </c>
      <c r="D36" s="21" t="s">
        <v>338</v>
      </c>
      <c r="E36" s="21" t="s">
        <v>340</v>
      </c>
    </row>
    <row r="37" ht="25.5" customHeight="1">
      <c r="B37" s="18" t="s">
        <v>341</v>
      </c>
      <c r="C37" s="21" t="s">
        <v>343</v>
      </c>
      <c r="D37" s="21" t="s">
        <v>344</v>
      </c>
      <c r="E37" s="21" t="s">
        <v>347</v>
      </c>
    </row>
    <row r="38" ht="25.5" customHeight="1">
      <c r="B38" s="18" t="s">
        <v>348</v>
      </c>
      <c r="C38" s="21" t="s">
        <v>350</v>
      </c>
      <c r="D38" s="21" t="s">
        <v>351</v>
      </c>
      <c r="E38" s="21" t="s">
        <v>352</v>
      </c>
    </row>
    <row r="39" ht="25.5" customHeight="1">
      <c r="B39" s="18" t="s">
        <v>354</v>
      </c>
      <c r="C39" s="21" t="s">
        <v>356</v>
      </c>
      <c r="D39" s="21" t="s">
        <v>358</v>
      </c>
      <c r="E39" s="21" t="s">
        <v>359</v>
      </c>
    </row>
    <row r="40" ht="25.5" customHeight="1">
      <c r="B40" s="18" t="s">
        <v>360</v>
      </c>
      <c r="C40" s="21" t="s">
        <v>361</v>
      </c>
      <c r="D40" s="21" t="s">
        <v>362</v>
      </c>
      <c r="E40" s="21" t="s">
        <v>363</v>
      </c>
    </row>
    <row r="41" ht="25.5" customHeight="1">
      <c r="B41" s="18" t="s">
        <v>364</v>
      </c>
      <c r="C41" s="21" t="s">
        <v>365</v>
      </c>
      <c r="D41" s="21" t="s">
        <v>366</v>
      </c>
      <c r="E41" s="21" t="s">
        <v>367</v>
      </c>
    </row>
    <row r="42" ht="25.5" customHeight="1">
      <c r="B42" s="18" t="s">
        <v>368</v>
      </c>
      <c r="C42" s="21" t="s">
        <v>369</v>
      </c>
      <c r="D42" s="21" t="s">
        <v>370</v>
      </c>
      <c r="E42" s="21" t="s">
        <v>367</v>
      </c>
    </row>
    <row r="43" ht="25.5" customHeight="1">
      <c r="B43" s="18" t="s">
        <v>372</v>
      </c>
      <c r="C43" s="21" t="s">
        <v>375</v>
      </c>
      <c r="D43" s="21" t="s">
        <v>376</v>
      </c>
      <c r="E43" s="21" t="s">
        <v>363</v>
      </c>
    </row>
    <row r="44" ht="25.5" customHeight="1">
      <c r="B44" s="18" t="s">
        <v>378</v>
      </c>
      <c r="C44" s="21" t="s">
        <v>379</v>
      </c>
      <c r="D44" s="21" t="s">
        <v>376</v>
      </c>
      <c r="E44" s="21" t="s">
        <v>382</v>
      </c>
    </row>
    <row r="45" ht="25.5" customHeight="1">
      <c r="B45" s="18" t="s">
        <v>383</v>
      </c>
      <c r="C45" s="21" t="s">
        <v>384</v>
      </c>
      <c r="D45" s="21" t="s">
        <v>385</v>
      </c>
      <c r="E45" s="21" t="s">
        <v>386</v>
      </c>
    </row>
    <row r="46" ht="25.5" customHeight="1">
      <c r="B46" s="18" t="s">
        <v>387</v>
      </c>
      <c r="C46" s="21" t="s">
        <v>388</v>
      </c>
      <c r="D46" s="21" t="s">
        <v>389</v>
      </c>
      <c r="E46" s="21" t="s">
        <v>390</v>
      </c>
    </row>
    <row r="47" ht="25.5" customHeight="1">
      <c r="B47" s="18" t="s">
        <v>391</v>
      </c>
      <c r="C47" s="21" t="s">
        <v>392</v>
      </c>
      <c r="D47" s="21" t="s">
        <v>393</v>
      </c>
      <c r="E47" s="21" t="s">
        <v>394</v>
      </c>
    </row>
    <row r="48" ht="25.5" customHeight="1">
      <c r="B48" s="18" t="s">
        <v>395</v>
      </c>
      <c r="C48" s="21" t="s">
        <v>396</v>
      </c>
      <c r="D48" s="21" t="s">
        <v>397</v>
      </c>
      <c r="E48" s="21" t="s">
        <v>398</v>
      </c>
    </row>
    <row r="49" ht="25.5" customHeight="1">
      <c r="B49" s="18" t="s">
        <v>399</v>
      </c>
      <c r="C49" s="21" t="s">
        <v>400</v>
      </c>
      <c r="D49" s="21" t="s">
        <v>401</v>
      </c>
      <c r="E49" s="21" t="s">
        <v>402</v>
      </c>
    </row>
    <row r="50" ht="25.5" customHeight="1">
      <c r="B50" s="18" t="s">
        <v>403</v>
      </c>
      <c r="C50" s="21" t="s">
        <v>405</v>
      </c>
      <c r="D50" s="21" t="s">
        <v>406</v>
      </c>
      <c r="E50" s="21" t="s">
        <v>408</v>
      </c>
    </row>
    <row r="51" ht="25.5" customHeight="1">
      <c r="B51" s="18" t="s">
        <v>409</v>
      </c>
      <c r="C51" s="21" t="s">
        <v>411</v>
      </c>
      <c r="D51" s="21" t="s">
        <v>412</v>
      </c>
      <c r="E51" s="21" t="s">
        <v>414</v>
      </c>
    </row>
    <row r="52" ht="25.5" customHeight="1">
      <c r="B52" s="18" t="s">
        <v>416</v>
      </c>
      <c r="C52" s="21" t="s">
        <v>417</v>
      </c>
      <c r="D52" s="21" t="s">
        <v>418</v>
      </c>
      <c r="E52" s="21" t="s">
        <v>382</v>
      </c>
    </row>
    <row r="53" ht="25.5" customHeight="1">
      <c r="B53" s="18" t="s">
        <v>419</v>
      </c>
      <c r="C53" s="21" t="s">
        <v>420</v>
      </c>
      <c r="D53" s="21" t="s">
        <v>421</v>
      </c>
      <c r="E53" s="21" t="s">
        <v>422</v>
      </c>
    </row>
    <row r="54" ht="25.5" customHeight="1">
      <c r="B54" s="18" t="s">
        <v>423</v>
      </c>
      <c r="C54" s="21" t="s">
        <v>424</v>
      </c>
      <c r="D54" s="21" t="s">
        <v>425</v>
      </c>
      <c r="E54" s="21" t="s">
        <v>426</v>
      </c>
    </row>
    <row r="55" ht="25.5" customHeight="1">
      <c r="B55" s="18" t="s">
        <v>427</v>
      </c>
      <c r="C55" s="21" t="s">
        <v>428</v>
      </c>
      <c r="D55" s="21" t="s">
        <v>429</v>
      </c>
      <c r="E55" s="21" t="s">
        <v>430</v>
      </c>
    </row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B$6:$E$55"/>
  <printOptions/>
  <pageMargins bottom="1.0" footer="0.0" header="0.0" left="0.75" right="0.75" top="1.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" width="46.0"/>
    <col customWidth="1" min="3" max="3" width="22.0"/>
    <col customWidth="1" min="4" max="4" width="52.0"/>
    <col customWidth="1" min="5" max="5" width="62.0"/>
    <col customWidth="1" min="6" max="26" width="8.71"/>
  </cols>
  <sheetData>
    <row r="2">
      <c r="B2" s="1" t="s">
        <v>147</v>
      </c>
    </row>
    <row r="3">
      <c r="B3" s="3" t="s">
        <v>153</v>
      </c>
    </row>
    <row r="5">
      <c r="B5" s="5" t="s">
        <v>157</v>
      </c>
      <c r="C5" s="5" t="s">
        <v>159</v>
      </c>
      <c r="D5" s="5" t="s">
        <v>162</v>
      </c>
      <c r="E5" s="5" t="s">
        <v>165</v>
      </c>
    </row>
    <row r="6" ht="30.0" customHeight="1">
      <c r="B6" s="21" t="s">
        <v>169</v>
      </c>
      <c r="C6" s="21" t="s">
        <v>172</v>
      </c>
      <c r="D6" s="21" t="s">
        <v>175</v>
      </c>
      <c r="E6" s="21" t="s">
        <v>177</v>
      </c>
    </row>
    <row r="7" ht="30.0" customHeight="1">
      <c r="B7" s="21" t="s">
        <v>180</v>
      </c>
      <c r="C7" s="21" t="s">
        <v>181</v>
      </c>
      <c r="D7" s="21" t="s">
        <v>185</v>
      </c>
      <c r="E7" s="21" t="s">
        <v>187</v>
      </c>
    </row>
    <row r="8" ht="30.0" customHeight="1">
      <c r="B8" s="21" t="s">
        <v>190</v>
      </c>
      <c r="C8" s="21" t="s">
        <v>195</v>
      </c>
      <c r="D8" s="21" t="s">
        <v>197</v>
      </c>
      <c r="E8" s="21" t="s">
        <v>201</v>
      </c>
    </row>
    <row r="9" ht="30.0" customHeight="1">
      <c r="B9" s="21" t="s">
        <v>204</v>
      </c>
      <c r="C9" s="21" t="s">
        <v>206</v>
      </c>
      <c r="D9" s="21" t="s">
        <v>208</v>
      </c>
      <c r="E9" s="21" t="s">
        <v>209</v>
      </c>
    </row>
    <row r="10" ht="30.0" customHeight="1">
      <c r="B10" s="21" t="s">
        <v>211</v>
      </c>
      <c r="C10" s="21" t="s">
        <v>213</v>
      </c>
      <c r="D10" s="21" t="s">
        <v>215</v>
      </c>
      <c r="E10" s="21" t="s">
        <v>217</v>
      </c>
    </row>
    <row r="11" ht="30.0" customHeight="1">
      <c r="B11" s="21" t="s">
        <v>219</v>
      </c>
      <c r="C11" s="21" t="s">
        <v>220</v>
      </c>
      <c r="D11" s="21" t="s">
        <v>222</v>
      </c>
      <c r="E11" s="21" t="s">
        <v>225</v>
      </c>
    </row>
    <row r="12" ht="30.0" customHeight="1">
      <c r="B12" s="21" t="s">
        <v>228</v>
      </c>
      <c r="C12" s="21" t="s">
        <v>230</v>
      </c>
      <c r="D12" s="21" t="s">
        <v>232</v>
      </c>
      <c r="E12" s="21" t="s">
        <v>234</v>
      </c>
    </row>
    <row r="13" ht="30.0" customHeight="1">
      <c r="B13" s="21" t="s">
        <v>236</v>
      </c>
      <c r="C13" s="21" t="s">
        <v>238</v>
      </c>
      <c r="D13" s="21" t="s">
        <v>239</v>
      </c>
      <c r="E13" s="21" t="s">
        <v>234</v>
      </c>
    </row>
    <row r="16">
      <c r="B16" s="6" t="s">
        <v>245</v>
      </c>
    </row>
    <row r="17">
      <c r="B17" s="16" t="s">
        <v>249</v>
      </c>
    </row>
    <row r="18">
      <c r="B18" s="16" t="s">
        <v>252</v>
      </c>
    </row>
    <row r="19">
      <c r="B19" s="16" t="s">
        <v>255</v>
      </c>
    </row>
    <row r="20">
      <c r="B20" s="16"/>
    </row>
    <row r="21" ht="15.75" customHeight="1">
      <c r="B21" s="16" t="s">
        <v>261</v>
      </c>
    </row>
    <row r="22" ht="15.75" customHeight="1">
      <c r="B22" s="16" t="s">
        <v>265</v>
      </c>
    </row>
    <row r="23" ht="15.75" customHeight="1">
      <c r="B23" s="16" t="s">
        <v>268</v>
      </c>
    </row>
    <row r="24" ht="15.75" customHeight="1">
      <c r="B24" s="16"/>
    </row>
    <row r="25" ht="15.75" customHeight="1">
      <c r="B25" s="16" t="s">
        <v>272</v>
      </c>
    </row>
    <row r="26" ht="15.75" customHeight="1">
      <c r="B26" s="16" t="s">
        <v>275</v>
      </c>
    </row>
    <row r="27" ht="15.75" customHeight="1">
      <c r="B27" s="16" t="s">
        <v>277</v>
      </c>
    </row>
    <row r="28" ht="15.75" customHeight="1">
      <c r="B28" s="16"/>
    </row>
    <row r="29" ht="15.75" customHeight="1">
      <c r="B29" s="16" t="s">
        <v>282</v>
      </c>
    </row>
    <row r="30" ht="15.75" customHeight="1">
      <c r="B30" s="16" t="s">
        <v>285</v>
      </c>
    </row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0" footer="0.0" header="0.0" left="0.75" right="0.75" top="1.0"/>
  <pageSetup paperSize="9" orientation="portrait"/>
  <drawing r:id="rId1"/>
</worksheet>
</file>